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60" yWindow="150" windowWidth="13740" windowHeight="8910"/>
  </bookViews>
  <sheets>
    <sheet name="aruandevormil 2015-2017" sheetId="1" r:id="rId1"/>
    <sheet name="lisa 1" sheetId="2" r:id="rId2"/>
    <sheet name="lisa 2" sheetId="3" r:id="rId3"/>
  </sheets>
  <definedNames>
    <definedName name="_xlnm._FilterDatabase" localSheetId="2" hidden="1">'lisa 2'!$A$5:$D$224</definedName>
    <definedName name="_xlnm.Print_Titles" localSheetId="0">'aruandevormil 2015-2017'!$5:$5</definedName>
    <definedName name="_xlnm.Print_Titles" localSheetId="2">'lisa 2'!$5:$5</definedName>
  </definedNames>
  <calcPr calcId="145621"/>
</workbook>
</file>

<file path=xl/calcChain.xml><?xml version="1.0" encoding="utf-8"?>
<calcChain xmlns="http://schemas.openxmlformats.org/spreadsheetml/2006/main">
  <c r="D28" i="3" l="1"/>
  <c r="D76" i="3"/>
  <c r="D74" i="3" s="1"/>
  <c r="D61" i="3" s="1"/>
  <c r="D53" i="3"/>
  <c r="D52" i="3" s="1"/>
  <c r="D33" i="3"/>
  <c r="D31" i="2"/>
  <c r="D52" i="2"/>
  <c r="F83" i="1"/>
  <c r="F52" i="1"/>
  <c r="F31" i="1"/>
  <c r="F96" i="1" l="1"/>
  <c r="D49" i="2" l="1"/>
  <c r="D35" i="2"/>
  <c r="D30" i="2"/>
  <c r="D25" i="2"/>
  <c r="D19" i="2"/>
  <c r="D15" i="2"/>
  <c r="D7" i="2"/>
  <c r="D6" i="2" s="1"/>
  <c r="D24" i="2" l="1"/>
  <c r="D34" i="2" s="1"/>
  <c r="D48" i="2" s="1"/>
  <c r="G157" i="1" l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0" i="1"/>
  <c r="G108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89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7" i="1"/>
  <c r="G64" i="1"/>
  <c r="G62" i="1"/>
  <c r="G61" i="1"/>
  <c r="G59" i="1"/>
  <c r="G58" i="1"/>
  <c r="G57" i="1"/>
  <c r="G56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29" i="1"/>
  <c r="G28" i="1"/>
  <c r="G27" i="1"/>
  <c r="G26" i="1"/>
  <c r="G25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D143" i="1" l="1"/>
  <c r="D129" i="1"/>
  <c r="D105" i="1"/>
  <c r="D98" i="1"/>
  <c r="D91" i="1"/>
  <c r="D85" i="1"/>
  <c r="D68" i="1"/>
  <c r="D64" i="1"/>
  <c r="D56" i="1"/>
  <c r="D49" i="1"/>
  <c r="D35" i="1"/>
  <c r="D30" i="1"/>
  <c r="D25" i="1"/>
  <c r="D19" i="1"/>
  <c r="D15" i="1"/>
  <c r="D7" i="1"/>
  <c r="D6" i="1" l="1"/>
  <c r="D55" i="1"/>
  <c r="D24" i="1"/>
  <c r="D34" i="1" l="1"/>
  <c r="D48" i="1" s="1"/>
  <c r="E143" i="1" l="1"/>
  <c r="E129" i="1"/>
  <c r="E105" i="1"/>
  <c r="E98" i="1"/>
  <c r="E91" i="1"/>
  <c r="E85" i="1"/>
  <c r="E68" i="1"/>
  <c r="E64" i="1"/>
  <c r="E56" i="1"/>
  <c r="E49" i="1"/>
  <c r="E35" i="1"/>
  <c r="E30" i="1"/>
  <c r="E25" i="1"/>
  <c r="E19" i="1"/>
  <c r="E15" i="1"/>
  <c r="E7" i="1"/>
  <c r="E6" i="1" l="1"/>
  <c r="E24" i="1"/>
  <c r="E55" i="1"/>
  <c r="E34" i="1" l="1"/>
  <c r="E48" i="1" s="1"/>
  <c r="F7" i="1"/>
  <c r="F15" i="1"/>
  <c r="F19" i="1"/>
  <c r="F25" i="1"/>
  <c r="F30" i="1"/>
  <c r="G30" i="1" s="1"/>
  <c r="F35" i="1"/>
  <c r="F49" i="1"/>
  <c r="F143" i="1"/>
  <c r="F129" i="1"/>
  <c r="F105" i="1"/>
  <c r="F98" i="1"/>
  <c r="F91" i="1"/>
  <c r="G91" i="1" s="1"/>
  <c r="F85" i="1"/>
  <c r="F68" i="1"/>
  <c r="G68" i="1" s="1"/>
  <c r="F64" i="1"/>
  <c r="F56" i="1"/>
  <c r="F55" i="1" l="1"/>
  <c r="G55" i="1" s="1"/>
  <c r="F24" i="1"/>
  <c r="F6" i="1"/>
  <c r="G24" i="1" l="1"/>
  <c r="F34" i="1"/>
  <c r="F48" i="1" l="1"/>
  <c r="G34" i="1"/>
</calcChain>
</file>

<file path=xl/comments1.xml><?xml version="1.0" encoding="utf-8"?>
<comments xmlns="http://schemas.openxmlformats.org/spreadsheetml/2006/main">
  <authors>
    <author>kerstis</author>
  </authors>
  <commentList>
    <comment ref="C40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</commentList>
</comments>
</file>

<file path=xl/comments2.xml><?xml version="1.0" encoding="utf-8"?>
<comments xmlns="http://schemas.openxmlformats.org/spreadsheetml/2006/main">
  <authors>
    <author>kerstis</author>
  </authors>
  <commentList>
    <comment ref="C40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</commentList>
</comments>
</file>

<file path=xl/sharedStrings.xml><?xml version="1.0" encoding="utf-8"?>
<sst xmlns="http://schemas.openxmlformats.org/spreadsheetml/2006/main" count="901" uniqueCount="510">
  <si>
    <t>EELARVEARUANDE VORM</t>
  </si>
  <si>
    <t>Omavalitsuse nimi</t>
  </si>
  <si>
    <t>Kirje nimetus</t>
  </si>
  <si>
    <t>PÕHITEGEVUSE TULUD KOKKU</t>
  </si>
  <si>
    <t>Maksutulud</t>
  </si>
  <si>
    <t>Füüsilise isiku tulumaks</t>
  </si>
  <si>
    <t>Maamaks</t>
  </si>
  <si>
    <t>Loomapidamismaks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</si>
  <si>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</si>
  <si>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</si>
  <si>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</si>
  <si>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</si>
  <si>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</si>
  <si>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</si>
  <si>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</si>
  <si>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</si>
  <si>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</si>
  <si>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</si>
  <si>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Muud saadud toetused tegevuskuludeks</t>
  </si>
  <si>
    <t>3825, 388</t>
  </si>
  <si>
    <t xml:space="preserve">Muud tegevustulud </t>
  </si>
  <si>
    <t>382500-382520</t>
  </si>
  <si>
    <t>Sh kaevandamisõiguse tasu</t>
  </si>
  <si>
    <t>Sh laekumine vee erikasutusest</t>
  </si>
  <si>
    <t>Sh saastetasud ja keskkonnale tekitatud kahju hüvitis</t>
  </si>
  <si>
    <t>PÕHITEGEVUSE KULUD KOKKU</t>
  </si>
  <si>
    <t>Antavad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</si>
  <si>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</si>
  <si>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</si>
  <si>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</si>
  <si>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</si>
  <si>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</si>
  <si>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</si>
  <si>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</si>
  <si>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</si>
  <si>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</si>
  <si>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</si>
  <si>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</si>
  <si>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</si>
  <si>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</si>
  <si>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</si>
  <si>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101.2.1</t>
  </si>
  <si>
    <t>Osaluste müük (+)</t>
  </si>
  <si>
    <t>101.1.1</t>
  </si>
  <si>
    <t>Osaluste soetus (-)</t>
  </si>
  <si>
    <t>101.2.2</t>
  </si>
  <si>
    <t>Muude aktsiate ja osade müük (+)</t>
  </si>
  <si>
    <t>101.1.2</t>
  </si>
  <si>
    <t>Muude aktsiate ja osade soetus (-)</t>
  </si>
  <si>
    <t>1032.2</t>
  </si>
  <si>
    <t>Tagasilaekuvad laenud (+)</t>
  </si>
  <si>
    <t>1032.1</t>
  </si>
  <si>
    <t>Antavad laenud (-)</t>
  </si>
  <si>
    <t>Finantstulud (+)</t>
  </si>
  <si>
    <t>Finantstkulud (-)</t>
  </si>
  <si>
    <t>EELARVE TULEM (ÜLEJÄÄK (+) / PUUDUJÄÄK (-))</t>
  </si>
  <si>
    <t>FINANTSEERIMISTEGEVUS</t>
  </si>
  <si>
    <t>20.5</t>
  </si>
  <si>
    <t>Kohustuste võtmine (+)</t>
  </si>
  <si>
    <t>20.6</t>
  </si>
  <si>
    <t>Kohustuste tasumine (-)</t>
  </si>
  <si>
    <t>LIKVIIDSETE VARADE MUUTUS (+ suurenemine, - vähenemine)</t>
  </si>
  <si>
    <t>NÕUETE JA KOHUSTUSTE SALDODE MUUTUS (tekkepõhise e/a korral) (+/-)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</si>
  <si>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</si>
  <si>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</si>
  <si>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</si>
  <si>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</si>
  <si>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</si>
  <si>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</si>
  <si>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</si>
  <si>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</si>
  <si>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</si>
  <si>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</si>
  <si>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</si>
  <si>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</si>
  <si>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</si>
  <si>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</si>
  <si>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</si>
  <si>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</si>
  <si>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</si>
  <si>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</si>
  <si>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</si>
  <si>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</si>
  <si>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</si>
  <si>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</si>
  <si>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</si>
  <si>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</si>
  <si>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</si>
  <si>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</si>
  <si>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</si>
  <si>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</si>
  <si>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</si>
  <si>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</si>
  <si>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</si>
  <si>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</si>
  <si>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</si>
  <si>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</si>
  <si>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</si>
  <si>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</si>
  <si>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</si>
  <si>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</si>
  <si>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04512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</si>
  <si>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</si>
  <si>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</si>
  <si>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</si>
  <si>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</si>
  <si>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</si>
  <si>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</si>
  <si>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</si>
  <si>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</si>
  <si>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</si>
  <si>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</si>
  <si>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</si>
  <si>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</si>
  <si>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</si>
  <si>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</si>
  <si>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</si>
  <si>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</si>
  <si>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</si>
  <si>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</si>
  <si>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</si>
  <si>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</si>
  <si>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</si>
  <si>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</si>
  <si>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</si>
  <si>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</si>
  <si>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</si>
  <si>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</si>
  <si>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</si>
  <si>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</si>
  <si>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</si>
  <si>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</si>
  <si>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</si>
  <si>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</si>
  <si>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</si>
  <si>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</si>
  <si>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</si>
  <si>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</si>
  <si>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</si>
  <si>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</si>
  <si>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</si>
  <si>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</si>
  <si>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</si>
  <si>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</si>
  <si>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</si>
  <si>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</si>
  <si>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</si>
  <si>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</si>
  <si>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</si>
  <si>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</si>
  <si>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</si>
  <si>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</si>
  <si>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</si>
  <si>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</si>
  <si>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</si>
  <si>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</si>
  <si>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08102</t>
  </si>
  <si>
    <t>08103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</si>
  <si>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</si>
  <si>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</si>
  <si>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</si>
  <si>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</si>
  <si>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</si>
  <si>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</si>
  <si>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</si>
  <si>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</si>
  <si>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</si>
  <si>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</si>
  <si>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</si>
  <si>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</si>
  <si>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</si>
  <si>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</si>
  <si>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</si>
  <si>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</si>
  <si>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</si>
  <si>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</si>
  <si>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</si>
  <si>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</si>
  <si>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</si>
  <si>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</si>
  <si>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</si>
  <si>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</si>
  <si>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</si>
  <si>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</si>
  <si>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</si>
  <si>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</si>
  <si>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</si>
  <si>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</si>
  <si>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</si>
  <si>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</si>
  <si>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</si>
  <si>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</si>
  <si>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</si>
  <si>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</si>
  <si>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</si>
  <si>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</si>
  <si>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</si>
  <si>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</si>
  <si>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</si>
  <si>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</si>
  <si>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</si>
  <si>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</si>
  <si>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</si>
  <si>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</si>
  <si>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</si>
  <si>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</si>
  <si>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</si>
  <si>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</si>
  <si>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</si>
  <si>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</si>
  <si>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</si>
  <si>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</si>
  <si>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</si>
  <si>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</si>
  <si>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</si>
  <si>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</si>
  <si>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</si>
  <si>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</si>
  <si>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</si>
  <si>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</si>
  <si>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</si>
  <si>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</si>
  <si>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</si>
  <si>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</si>
  <si>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</si>
  <si>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</si>
  <si>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</si>
  <si>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</si>
  <si>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</si>
  <si>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</si>
  <si>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</si>
  <si>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</si>
  <si>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</si>
  <si>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</si>
  <si>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</si>
  <si>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</si>
  <si>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</si>
  <si>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</si>
  <si>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</si>
  <si>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</si>
  <si>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</si>
  <si>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</si>
  <si>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</si>
  <si>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</si>
  <si>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</si>
  <si>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</si>
  <si>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</si>
  <si>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</si>
  <si>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</si>
  <si>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</si>
  <si>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</si>
  <si>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</si>
  <si>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</si>
  <si>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</si>
  <si>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</si>
  <si>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</si>
  <si>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</si>
  <si>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</si>
  <si>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</si>
  <si>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</si>
  <si>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</si>
  <si>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sh sildfinantseering</t>
  </si>
  <si>
    <t>Vaba jääk ehk likviidsed varad</t>
  </si>
  <si>
    <t xml:space="preserve">Sh muud eelpool nimetamata muud tegevustulud </t>
  </si>
  <si>
    <t>Põllumajandus</t>
  </si>
  <si>
    <t>Ühistranspordi korraldus</t>
  </si>
  <si>
    <t xml:space="preserve">Sporditegevus </t>
  </si>
  <si>
    <t>Puhkepargid ja -baasid</t>
  </si>
  <si>
    <t>3880, 3888</t>
  </si>
  <si>
    <t>Rakvere Linnavalitsus</t>
  </si>
  <si>
    <t>2017 Eelarve projekt (kassapõhine)</t>
  </si>
  <si>
    <t>2016 Eelarve (kassapõhine)</t>
  </si>
  <si>
    <t>2015 Eelarve täitmine (kassapõhine)</t>
  </si>
  <si>
    <t>41, 4500, 452</t>
  </si>
  <si>
    <t>2017 muutus 2016</t>
  </si>
  <si>
    <t>lisa 1</t>
  </si>
  <si>
    <t>Kinnitatud Rakvere linnavolikogu</t>
  </si>
  <si>
    <t>TA kood</t>
  </si>
  <si>
    <t>Kulu liik</t>
  </si>
  <si>
    <t>Nimi</t>
  </si>
  <si>
    <t xml:space="preserve">01              </t>
  </si>
  <si>
    <t xml:space="preserve"> ÜLDISED VALITSUSSEKTORI TEENUSED</t>
  </si>
  <si>
    <t xml:space="preserve">01111           </t>
  </si>
  <si>
    <t xml:space="preserve"> Linnavolikogu</t>
  </si>
  <si>
    <t xml:space="preserve">5               </t>
  </si>
  <si>
    <t xml:space="preserve">    Tegevuskulud Tööjõu- ja majandamiskulud</t>
  </si>
  <si>
    <t xml:space="preserve">01112           </t>
  </si>
  <si>
    <t xml:space="preserve"> Linnavalitsus</t>
  </si>
  <si>
    <t xml:space="preserve">1               </t>
  </si>
  <si>
    <t xml:space="preserve">    Varad</t>
  </si>
  <si>
    <t xml:space="preserve">4               </t>
  </si>
  <si>
    <t xml:space="preserve">    Antud toetused</t>
  </si>
  <si>
    <t xml:space="preserve">6               </t>
  </si>
  <si>
    <t xml:space="preserve">    Muud kulud</t>
  </si>
  <si>
    <t xml:space="preserve">01114           </t>
  </si>
  <si>
    <t xml:space="preserve"> RESERVFOND</t>
  </si>
  <si>
    <t xml:space="preserve">01120           </t>
  </si>
  <si>
    <t xml:space="preserve"> Rahandus- ja fiskaalpoliitika</t>
  </si>
  <si>
    <t xml:space="preserve">01400           </t>
  </si>
  <si>
    <t xml:space="preserve"> Alusuuringud</t>
  </si>
  <si>
    <t xml:space="preserve">01600           </t>
  </si>
  <si>
    <t xml:space="preserve"> Muud üldised valitsussektori teenused</t>
  </si>
  <si>
    <t xml:space="preserve">01700           </t>
  </si>
  <si>
    <t xml:space="preserve"> Valitsussektori võla teenindamine</t>
  </si>
  <si>
    <t xml:space="preserve">01800           </t>
  </si>
  <si>
    <t xml:space="preserve"> Üldiseloomuga ülekanded valitsussektoris</t>
  </si>
  <si>
    <t xml:space="preserve">03              </t>
  </si>
  <si>
    <t xml:space="preserve"> AVALIK KORD JA JULGEOLEK</t>
  </si>
  <si>
    <t xml:space="preserve">03600           </t>
  </si>
  <si>
    <t xml:space="preserve"> Muu avalik kord ja julgeolek</t>
  </si>
  <si>
    <t xml:space="preserve">04              </t>
  </si>
  <si>
    <t xml:space="preserve"> MAJANDUS</t>
  </si>
  <si>
    <t xml:space="preserve">04210           </t>
  </si>
  <si>
    <t xml:space="preserve"> Maakorraldus</t>
  </si>
  <si>
    <t xml:space="preserve">04220           </t>
  </si>
  <si>
    <t xml:space="preserve"> Metsamajandus</t>
  </si>
  <si>
    <t xml:space="preserve">0451001         </t>
  </si>
  <si>
    <t xml:space="preserve"> SÕIDUTEED</t>
  </si>
  <si>
    <t xml:space="preserve">0451002         </t>
  </si>
  <si>
    <t xml:space="preserve"> KÕNNITEED</t>
  </si>
  <si>
    <t xml:space="preserve">0451003         </t>
  </si>
  <si>
    <t xml:space="preserve"> LIIKLUSKORRALDUS</t>
  </si>
  <si>
    <t xml:space="preserve">04512           </t>
  </si>
  <si>
    <t xml:space="preserve"> Transpordikorraldus</t>
  </si>
  <si>
    <t xml:space="preserve">0473001         </t>
  </si>
  <si>
    <t xml:space="preserve"> TIK (EAS)</t>
  </si>
  <si>
    <t xml:space="preserve">0473002         </t>
  </si>
  <si>
    <t xml:space="preserve"> Reklaam</t>
  </si>
  <si>
    <t xml:space="preserve">0474001         </t>
  </si>
  <si>
    <t xml:space="preserve"> Tööstusalade arendamine</t>
  </si>
  <si>
    <t xml:space="preserve">0474002         </t>
  </si>
  <si>
    <t xml:space="preserve"> Planeerimine -ja projekteerimine</t>
  </si>
  <si>
    <t xml:space="preserve">0490001         </t>
  </si>
  <si>
    <t xml:space="preserve"> Heakorraobjektide inventar</t>
  </si>
  <si>
    <t xml:space="preserve">0490002         </t>
  </si>
  <si>
    <t xml:space="preserve"> Muu majandus (sh majanduse haldus)</t>
  </si>
  <si>
    <t xml:space="preserve">05              </t>
  </si>
  <si>
    <t xml:space="preserve"> KESKKONNAKAITSE</t>
  </si>
  <si>
    <t xml:space="preserve">05100           </t>
  </si>
  <si>
    <t xml:space="preserve"> JÄÄTMEKÄITLUS</t>
  </si>
  <si>
    <t xml:space="preserve">05200           </t>
  </si>
  <si>
    <t xml:space="preserve"> Heitveekäitlus</t>
  </si>
  <si>
    <t xml:space="preserve">05400           </t>
  </si>
  <si>
    <t xml:space="preserve"> HEAKORD</t>
  </si>
  <si>
    <t xml:space="preserve">06              </t>
  </si>
  <si>
    <t xml:space="preserve"> ELAMU- JA KOMMUNAALMAJANDUS</t>
  </si>
  <si>
    <t xml:space="preserve">06200           </t>
  </si>
  <si>
    <t xml:space="preserve"> Lammutustööd</t>
  </si>
  <si>
    <t xml:space="preserve">06300           </t>
  </si>
  <si>
    <t xml:space="preserve"> VEEVARUSTUS</t>
  </si>
  <si>
    <t xml:space="preserve">0640001         </t>
  </si>
  <si>
    <t xml:space="preserve"> Tänavavalgustus elekter</t>
  </si>
  <si>
    <t xml:space="preserve">0640002         </t>
  </si>
  <si>
    <t xml:space="preserve"> Tänavavalgustus remont ja hooldus</t>
  </si>
  <si>
    <t xml:space="preserve">0660501         </t>
  </si>
  <si>
    <t xml:space="preserve"> Elamu- ja kommunaalmajanduse haldamine</t>
  </si>
  <si>
    <t xml:space="preserve">0660502         </t>
  </si>
  <si>
    <t xml:space="preserve"> Muud elamu- ja komm.m.tegevus LAI 20 (Turuplats 2)</t>
  </si>
  <si>
    <t xml:space="preserve">0660503         </t>
  </si>
  <si>
    <t xml:space="preserve"> Kalmistud</t>
  </si>
  <si>
    <t xml:space="preserve">0660504         </t>
  </si>
  <si>
    <t xml:space="preserve"> Hulkuvate loomadega seotud tegevus</t>
  </si>
  <si>
    <t xml:space="preserve">07              </t>
  </si>
  <si>
    <t xml:space="preserve"> TERVISHOID</t>
  </si>
  <si>
    <t xml:space="preserve">07130           </t>
  </si>
  <si>
    <t xml:space="preserve"> Ravivahendid ja -seadmed</t>
  </si>
  <si>
    <t xml:space="preserve">08              </t>
  </si>
  <si>
    <t xml:space="preserve"> VABA AEG, KULTUUR, RELIGIOON</t>
  </si>
  <si>
    <t xml:space="preserve">0810201         </t>
  </si>
  <si>
    <t xml:space="preserve"> SPORDIKOOL</t>
  </si>
  <si>
    <t xml:space="preserve">0810203         </t>
  </si>
  <si>
    <t xml:space="preserve"> SPORDIKESKUS</t>
  </si>
  <si>
    <t xml:space="preserve">2               </t>
  </si>
  <si>
    <t xml:space="preserve">    Kohustused</t>
  </si>
  <si>
    <t xml:space="preserve">0810204         </t>
  </si>
  <si>
    <t xml:space="preserve"> Rekletonhall</t>
  </si>
  <si>
    <t xml:space="preserve">0810205         </t>
  </si>
  <si>
    <t xml:space="preserve"> SPORDITOETUSED</t>
  </si>
  <si>
    <t xml:space="preserve">0810501         </t>
  </si>
  <si>
    <t xml:space="preserve"> MUUSIKAKOOL</t>
  </si>
  <si>
    <t xml:space="preserve">0810503         </t>
  </si>
  <si>
    <t xml:space="preserve"> Laste muusika-ja kunstikoolid-ostetud teenus</t>
  </si>
  <si>
    <t xml:space="preserve">0810701         </t>
  </si>
  <si>
    <t xml:space="preserve"> NOORSOOTÖÖ ja noortekeskused</t>
  </si>
  <si>
    <t xml:space="preserve">0810702         </t>
  </si>
  <si>
    <t xml:space="preserve"> Linnamalev</t>
  </si>
  <si>
    <t xml:space="preserve">08109           </t>
  </si>
  <si>
    <t xml:space="preserve"> Vaba aja üritused</t>
  </si>
  <si>
    <t xml:space="preserve">08201           </t>
  </si>
  <si>
    <t xml:space="preserve"> RAAMATUKOGU LÄÄNE-VIRU KRK</t>
  </si>
  <si>
    <t xml:space="preserve">08202           </t>
  </si>
  <si>
    <t xml:space="preserve"> KULTUURIKESKUS</t>
  </si>
  <si>
    <t xml:space="preserve">08208           </t>
  </si>
  <si>
    <t xml:space="preserve"> KULTUURITOETUSED</t>
  </si>
  <si>
    <t xml:space="preserve">08232           </t>
  </si>
  <si>
    <t xml:space="preserve"> Kunst (Kunstigalerii)</t>
  </si>
  <si>
    <t xml:space="preserve">08300           </t>
  </si>
  <si>
    <t xml:space="preserve"> Ringhäälingu- ja kirjastamisteenused</t>
  </si>
  <si>
    <t xml:space="preserve">09              </t>
  </si>
  <si>
    <t xml:space="preserve"> HARIDUS</t>
  </si>
  <si>
    <t xml:space="preserve">09110           </t>
  </si>
  <si>
    <t xml:space="preserve"> Alusharidus KOKKU</t>
  </si>
  <si>
    <t xml:space="preserve">091101          </t>
  </si>
  <si>
    <t xml:space="preserve"> TRIIN</t>
  </si>
  <si>
    <t xml:space="preserve">091102          </t>
  </si>
  <si>
    <t xml:space="preserve"> KUNGLA</t>
  </si>
  <si>
    <t xml:space="preserve">091103          </t>
  </si>
  <si>
    <t xml:space="preserve"> ROHUAIA</t>
  </si>
  <si>
    <t xml:space="preserve">091104          </t>
  </si>
  <si>
    <t xml:space="preserve"> Lasteaiad ost muud residendid</t>
  </si>
  <si>
    <t xml:space="preserve">091105          </t>
  </si>
  <si>
    <t xml:space="preserve"> Lasteaiad ost KOV</t>
  </si>
  <si>
    <t xml:space="preserve">091106          </t>
  </si>
  <si>
    <t xml:space="preserve"> Laste päevahoid</t>
  </si>
  <si>
    <t xml:space="preserve">092121          </t>
  </si>
  <si>
    <t xml:space="preserve"> Põhikool kokku</t>
  </si>
  <si>
    <t xml:space="preserve">092122          </t>
  </si>
  <si>
    <t xml:space="preserve"> Põhikoolid ost KOV ja muud residendid</t>
  </si>
  <si>
    <t xml:space="preserve">09220           </t>
  </si>
  <si>
    <t xml:space="preserve"> Gümnaasiumid KOKKU</t>
  </si>
  <si>
    <t xml:space="preserve">092201          </t>
  </si>
  <si>
    <t xml:space="preserve"> Rakvere Gümnaasium kokku</t>
  </si>
  <si>
    <t xml:space="preserve">092202          </t>
  </si>
  <si>
    <t xml:space="preserve"> Rakvere Reaalgümnaasium kokku</t>
  </si>
  <si>
    <t xml:space="preserve">092203          </t>
  </si>
  <si>
    <t xml:space="preserve"> Gümnaasiumid ost muudelt residentidelt</t>
  </si>
  <si>
    <t xml:space="preserve">092204          </t>
  </si>
  <si>
    <t xml:space="preserve"> Gümnaasiumid ost KOV</t>
  </si>
  <si>
    <t xml:space="preserve">092211          </t>
  </si>
  <si>
    <t xml:space="preserve"> Rakvere Täiskasvanute Gümnaasium kokku</t>
  </si>
  <si>
    <t xml:space="preserve">092212          </t>
  </si>
  <si>
    <t xml:space="preserve"> Täiskasvanute gümn ost</t>
  </si>
  <si>
    <t xml:space="preserve">0950001         </t>
  </si>
  <si>
    <t xml:space="preserve"> Taseme alusel mittemääratletav haridus ost muud</t>
  </si>
  <si>
    <t xml:space="preserve">09600           </t>
  </si>
  <si>
    <t xml:space="preserve"> Koolitransport</t>
  </si>
  <si>
    <t xml:space="preserve">0960901         </t>
  </si>
  <si>
    <t xml:space="preserve"> Ujumise algõpe</t>
  </si>
  <si>
    <t xml:space="preserve">0960902         </t>
  </si>
  <si>
    <t xml:space="preserve"> Hariduse üritused (muud hariduse abiteenused)</t>
  </si>
  <si>
    <t xml:space="preserve">0980001         </t>
  </si>
  <si>
    <t xml:space="preserve"> Hariduse majandus</t>
  </si>
  <si>
    <t xml:space="preserve">0980002         </t>
  </si>
  <si>
    <t xml:space="preserve"> Hariduse üldkulu</t>
  </si>
  <si>
    <t xml:space="preserve">10              </t>
  </si>
  <si>
    <t xml:space="preserve"> SOTSIAALNE KAITSE</t>
  </si>
  <si>
    <t xml:space="preserve">1012001         </t>
  </si>
  <si>
    <t xml:space="preserve"> Psüh. erivajadustega Päevakeskus Riik</t>
  </si>
  <si>
    <t xml:space="preserve">1012002         </t>
  </si>
  <si>
    <t xml:space="preserve"> Puuetega inimeste Päevakeskus (endine Päevalill)</t>
  </si>
  <si>
    <t xml:space="preserve">1012101         </t>
  </si>
  <si>
    <t xml:space="preserve"> Puudega lapse hooldajat.korrald.toetus RE vahendid</t>
  </si>
  <si>
    <t xml:space="preserve">1012102         </t>
  </si>
  <si>
    <t xml:space="preserve"> Hooldajad</t>
  </si>
  <si>
    <t xml:space="preserve">1020001         </t>
  </si>
  <si>
    <t xml:space="preserve"> Hooldekodu eakatele</t>
  </si>
  <si>
    <t xml:space="preserve">1020002         </t>
  </si>
  <si>
    <t xml:space="preserve"> Eakate päevakeskus</t>
  </si>
  <si>
    <t xml:space="preserve">1020101         </t>
  </si>
  <si>
    <t xml:space="preserve"> Koduhooldus,  -teenus</t>
  </si>
  <si>
    <t xml:space="preserve">1020105         </t>
  </si>
  <si>
    <t xml:space="preserve"> ÜHINGUTE ÜRITUSED JA TOETUSED</t>
  </si>
  <si>
    <t xml:space="preserve">10400           </t>
  </si>
  <si>
    <t xml:space="preserve"> Laste Päevakeskus</t>
  </si>
  <si>
    <t xml:space="preserve">1040201         </t>
  </si>
  <si>
    <t xml:space="preserve"> Vajaduspõhine peretoetus Riikl.vahendid</t>
  </si>
  <si>
    <t xml:space="preserve">1040202         </t>
  </si>
  <si>
    <t xml:space="preserve"> Tugi-ja asenduskodu</t>
  </si>
  <si>
    <t xml:space="preserve">1040203         </t>
  </si>
  <si>
    <t xml:space="preserve"> Huvihariduse omandamise toetus</t>
  </si>
  <si>
    <t xml:space="preserve">1040204         </t>
  </si>
  <si>
    <t xml:space="preserve"> Tasuta koolitoit</t>
  </si>
  <si>
    <t xml:space="preserve">1040205         </t>
  </si>
  <si>
    <t xml:space="preserve"> Sõidusoodustus õpilastele</t>
  </si>
  <si>
    <t xml:space="preserve">1040206         </t>
  </si>
  <si>
    <t xml:space="preserve"> Hoidmistasu Lasteaiakoha vabastused</t>
  </si>
  <si>
    <t xml:space="preserve">1040207         </t>
  </si>
  <si>
    <t xml:space="preserve"> Sünnitoetus</t>
  </si>
  <si>
    <t xml:space="preserve">1040208         </t>
  </si>
  <si>
    <t xml:space="preserve"> Ranitsatoetus</t>
  </si>
  <si>
    <t xml:space="preserve">1040209         </t>
  </si>
  <si>
    <t xml:space="preserve"> Lapsehoiuteenus perekonnas Maavalitsuselt raha</t>
  </si>
  <si>
    <t xml:space="preserve">104021          </t>
  </si>
  <si>
    <t xml:space="preserve"> Lastelaager</t>
  </si>
  <si>
    <t xml:space="preserve">1070001         </t>
  </si>
  <si>
    <t xml:space="preserve"> Sotsiaalmaja</t>
  </si>
  <si>
    <t xml:space="preserve">1070002         </t>
  </si>
  <si>
    <t xml:space="preserve"> Kodutute varjupaik</t>
  </si>
  <si>
    <t xml:space="preserve">10701           </t>
  </si>
  <si>
    <t xml:space="preserve"> RIIKLIK TOIMET. Täiendav sotsiaaltoetus. korraldam</t>
  </si>
  <si>
    <t xml:space="preserve">1070201         </t>
  </si>
  <si>
    <t xml:space="preserve"> Ühekordne toetus</t>
  </si>
  <si>
    <t xml:space="preserve">1070202         </t>
  </si>
  <si>
    <t xml:space="preserve"> Supiköök</t>
  </si>
  <si>
    <t xml:space="preserve">1070203         </t>
  </si>
  <si>
    <t xml:space="preserve"> Toetus represseeritutele</t>
  </si>
  <si>
    <t xml:space="preserve">1070204         </t>
  </si>
  <si>
    <t xml:space="preserve"> Vähekindlustatute õigusabi</t>
  </si>
  <si>
    <t xml:space="preserve">1070205         </t>
  </si>
  <si>
    <t xml:space="preserve"> Tugiisiku teenus</t>
  </si>
  <si>
    <t xml:space="preserve">1090001         </t>
  </si>
  <si>
    <t xml:space="preserve"> Sotsiaalkeskus SAK</t>
  </si>
  <si>
    <t xml:space="preserve">1090002         </t>
  </si>
  <si>
    <t xml:space="preserve"> Sotsiaaltöötajad ja LV sotsiaalosakonna halduskulu</t>
  </si>
  <si>
    <t xml:space="preserve">1090003         </t>
  </si>
  <si>
    <t xml:space="preserve"> Omasteta surnud</t>
  </si>
  <si>
    <t>lisa 2</t>
  </si>
  <si>
    <t>2017 Eelarve (kassapõhine)</t>
  </si>
  <si>
    <t>XX.XX.2016.a määrusega nr xx</t>
  </si>
  <si>
    <t>Eelarve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</si>
</sst>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57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10"/>
      <name val="Arial"/>
      <charset val="186"/>
    </font>
    <font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name val="Arial"/>
      <family val="2"/>
      <charset val="186"/>
    </font>
    <font>
      <sz val="11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</cellStyleXfs>
  <cellXfs count="226">
    <xf numFmtId="0" fontId="0" fillId="0" borderId="0" xfId="0"/>
    <xf numFmtId="0" fontId="1" fillId="0" borderId="0" xfId="1"/>
    <xf numFmtId="0" fontId="2" fillId="0" borderId="0" xfId="1" applyFont="1" applyProtection="1">
      <protection locked="0"/>
    </xf>
    <xf numFmtId="4" fontId="3" fillId="0" borderId="0" xfId="1" applyNumberFormat="1" applyFont="1" applyBorder="1" applyAlignment="1" applyProtection="1">
      <protection locked="0"/>
    </xf>
    <xf numFmtId="4" fontId="3" fillId="0" borderId="0" xfId="1" applyNumberFormat="1" applyFont="1" applyBorder="1" applyProtection="1">
      <protection locked="0"/>
    </xf>
    <xf numFmtId="0" fontId="4" fillId="0" borderId="0" xfId="3" applyFont="1" applyFill="1" applyBorder="1" applyAlignment="1" applyProtection="1">
      <alignment horizontal="left"/>
      <protection locked="0"/>
    </xf>
    <xf numFmtId="0" fontId="4" fillId="0" borderId="0" xfId="3" applyFont="1" applyFill="1" applyBorder="1" applyProtection="1">
      <protection locked="0"/>
    </xf>
    <xf numFmtId="0" fontId="2" fillId="0" borderId="0" xfId="3" applyFont="1" applyFill="1" applyBorder="1" applyProtection="1">
      <protection locked="0"/>
    </xf>
    <xf numFmtId="4" fontId="2" fillId="0" borderId="0" xfId="1" applyNumberFormat="1" applyFont="1"/>
    <xf numFmtId="0" fontId="2" fillId="0" borderId="1" xfId="3" applyFont="1" applyFill="1" applyBorder="1" applyAlignment="1" applyProtection="1">
      <alignment horizontal="left"/>
      <protection locked="0"/>
    </xf>
    <xf numFmtId="0" fontId="2" fillId="0" borderId="2" xfId="3" applyFont="1" applyFill="1" applyBorder="1" applyAlignment="1" applyProtection="1">
      <alignment horizontal="left"/>
      <protection locked="0"/>
    </xf>
    <xf numFmtId="0" fontId="2" fillId="0" borderId="4" xfId="1" applyFont="1" applyBorder="1" applyAlignment="1">
      <alignment horizontal="left"/>
    </xf>
    <xf numFmtId="0" fontId="2" fillId="0" borderId="5" xfId="3" applyFont="1" applyFill="1" applyBorder="1" applyAlignment="1" applyProtection="1">
      <alignment horizontal="left"/>
      <protection locked="0"/>
    </xf>
    <xf numFmtId="0" fontId="2" fillId="0" borderId="5" xfId="3" applyFont="1" applyFill="1" applyBorder="1" applyProtection="1">
      <protection locked="0"/>
    </xf>
    <xf numFmtId="4" fontId="3" fillId="0" borderId="6" xfId="3" applyNumberFormat="1" applyFont="1" applyFill="1" applyBorder="1" applyAlignment="1" applyProtection="1">
      <alignment wrapText="1"/>
      <protection locked="0"/>
    </xf>
    <xf numFmtId="4" fontId="3" fillId="0" borderId="7" xfId="3" applyNumberFormat="1" applyFont="1" applyFill="1" applyBorder="1" applyAlignment="1" applyProtection="1">
      <alignment wrapText="1"/>
      <protection locked="0"/>
    </xf>
    <xf numFmtId="4" fontId="5" fillId="0" borderId="8" xfId="3" applyNumberFormat="1" applyFont="1" applyFill="1" applyBorder="1" applyAlignment="1" applyProtection="1"/>
    <xf numFmtId="0" fontId="4" fillId="0" borderId="2" xfId="1" applyFont="1" applyFill="1" applyBorder="1" applyAlignment="1">
      <alignment horizontal="left"/>
    </xf>
    <xf numFmtId="0" fontId="4" fillId="0" borderId="5" xfId="3" applyFont="1" applyFill="1" applyBorder="1"/>
    <xf numFmtId="4" fontId="5" fillId="0" borderId="7" xfId="3" applyNumberFormat="1" applyFont="1" applyFill="1" applyBorder="1" applyAlignment="1" applyProtection="1"/>
    <xf numFmtId="0" fontId="2" fillId="0" borderId="1" xfId="3" applyFont="1" applyFill="1" applyBorder="1" applyAlignment="1">
      <alignment horizontal="left"/>
    </xf>
    <xf numFmtId="0" fontId="2" fillId="0" borderId="0" xfId="3" applyFont="1" applyFill="1" applyBorder="1"/>
    <xf numFmtId="0" fontId="2" fillId="0" borderId="0" xfId="3" applyFont="1" applyFill="1" applyBorder="1" applyAlignment="1">
      <alignment horizontal="left"/>
    </xf>
    <xf numFmtId="4" fontId="6" fillId="0" borderId="9" xfId="3" applyNumberFormat="1" applyFont="1" applyFill="1" applyBorder="1" applyProtection="1">
      <protection locked="0"/>
    </xf>
    <xf numFmtId="0" fontId="2" fillId="0" borderId="0" xfId="1" applyFont="1" applyFill="1" applyBorder="1"/>
    <xf numFmtId="0" fontId="2" fillId="0" borderId="10" xfId="1" applyFont="1" applyBorder="1" applyAlignment="1">
      <alignment horizontal="left"/>
    </xf>
    <xf numFmtId="0" fontId="2" fillId="0" borderId="2" xfId="3" applyFont="1" applyFill="1" applyBorder="1" applyAlignment="1">
      <alignment horizontal="left"/>
    </xf>
    <xf numFmtId="0" fontId="2" fillId="0" borderId="2" xfId="1" applyFont="1" applyBorder="1"/>
    <xf numFmtId="0" fontId="2" fillId="0" borderId="2" xfId="3" applyFont="1" applyFill="1" applyBorder="1"/>
    <xf numFmtId="0" fontId="4" fillId="0" borderId="5" xfId="3" applyFont="1" applyFill="1" applyBorder="1" applyAlignment="1">
      <alignment horizontal="left"/>
    </xf>
    <xf numFmtId="4" fontId="6" fillId="0" borderId="13" xfId="3" applyNumberFormat="1" applyFont="1" applyFill="1" applyBorder="1" applyAlignment="1" applyProtection="1"/>
    <xf numFmtId="4" fontId="6" fillId="0" borderId="9" xfId="3" applyNumberFormat="1" applyFont="1" applyFill="1" applyBorder="1" applyAlignment="1" applyProtection="1"/>
    <xf numFmtId="0" fontId="2" fillId="0" borderId="2" xfId="1" applyFont="1" applyFill="1" applyBorder="1"/>
    <xf numFmtId="4" fontId="6" fillId="0" borderId="16" xfId="3" applyNumberFormat="1" applyFont="1" applyFill="1" applyBorder="1" applyAlignment="1" applyProtection="1"/>
    <xf numFmtId="4" fontId="6" fillId="0" borderId="11" xfId="3" applyNumberFormat="1" applyFont="1" applyFill="1" applyBorder="1" applyAlignment="1" applyProtection="1"/>
    <xf numFmtId="0" fontId="3" fillId="0" borderId="0" xfId="3" applyFont="1" applyFill="1" applyBorder="1"/>
    <xf numFmtId="4" fontId="5" fillId="0" borderId="11" xfId="3" applyNumberFormat="1" applyFont="1" applyFill="1" applyBorder="1" applyAlignment="1" applyProtection="1"/>
    <xf numFmtId="0" fontId="2" fillId="0" borderId="17" xfId="1" applyFont="1" applyBorder="1" applyAlignment="1">
      <alignment horizontal="left"/>
    </xf>
    <xf numFmtId="0" fontId="2" fillId="0" borderId="4" xfId="3" applyFont="1" applyFill="1" applyBorder="1" applyAlignment="1">
      <alignment horizontal="left"/>
    </xf>
    <xf numFmtId="0" fontId="4" fillId="0" borderId="2" xfId="3" applyFont="1" applyFill="1" applyBorder="1" applyAlignment="1">
      <alignment horizontal="left"/>
    </xf>
    <xf numFmtId="0" fontId="4" fillId="0" borderId="2" xfId="3" applyFont="1" applyFill="1" applyBorder="1"/>
    <xf numFmtId="0" fontId="2" fillId="0" borderId="1" xfId="3" applyFont="1" applyFill="1" applyBorder="1"/>
    <xf numFmtId="0" fontId="2" fillId="0" borderId="0" xfId="3" applyFont="1" applyFill="1" applyBorder="1" applyAlignment="1"/>
    <xf numFmtId="0" fontId="3" fillId="0" borderId="2" xfId="3" applyFont="1" applyFill="1" applyBorder="1" applyAlignment="1">
      <alignment horizontal="left"/>
    </xf>
    <xf numFmtId="0" fontId="3" fillId="0" borderId="2" xfId="3" applyFont="1" applyFill="1" applyBorder="1"/>
    <xf numFmtId="4" fontId="6" fillId="0" borderId="8" xfId="3" applyNumberFormat="1" applyFont="1" applyFill="1" applyBorder="1" applyAlignment="1" applyProtection="1"/>
    <xf numFmtId="0" fontId="2" fillId="0" borderId="0" xfId="1" applyFont="1" applyFill="1" applyBorder="1" applyAlignment="1">
      <alignment horizontal="left"/>
    </xf>
    <xf numFmtId="49" fontId="2" fillId="0" borderId="1" xfId="3" applyNumberFormat="1" applyFont="1" applyFill="1" applyBorder="1" applyAlignment="1">
      <alignment horizontal="left"/>
    </xf>
    <xf numFmtId="49" fontId="2" fillId="0" borderId="2" xfId="3" applyNumberFormat="1" applyFont="1" applyFill="1" applyBorder="1" applyAlignment="1">
      <alignment horizontal="left"/>
    </xf>
    <xf numFmtId="4" fontId="6" fillId="0" borderId="11" xfId="1" applyNumberFormat="1" applyFont="1" applyBorder="1" applyProtection="1">
      <protection locked="0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/>
    <xf numFmtId="49" fontId="8" fillId="0" borderId="4" xfId="2" applyNumberFormat="1" applyFont="1" applyFill="1" applyBorder="1" applyAlignment="1">
      <alignment horizontal="left"/>
    </xf>
    <xf numFmtId="49" fontId="9" fillId="0" borderId="17" xfId="2" applyNumberFormat="1" applyFont="1" applyFill="1" applyBorder="1" applyAlignment="1">
      <alignment horizontal="left"/>
    </xf>
    <xf numFmtId="0" fontId="2" fillId="0" borderId="0" xfId="1" applyFont="1" applyBorder="1"/>
    <xf numFmtId="0" fontId="3" fillId="0" borderId="0" xfId="3" applyFont="1" applyFill="1" applyBorder="1" applyAlignment="1">
      <alignment horizontal="left"/>
    </xf>
    <xf numFmtId="0" fontId="3" fillId="0" borderId="0" xfId="1" applyFont="1" applyBorder="1"/>
    <xf numFmtId="4" fontId="6" fillId="0" borderId="15" xfId="1" applyNumberFormat="1" applyFont="1" applyBorder="1" applyAlignment="1" applyProtection="1"/>
    <xf numFmtId="4" fontId="6" fillId="0" borderId="9" xfId="1" applyNumberFormat="1" applyFont="1" applyBorder="1" applyAlignment="1" applyProtection="1"/>
    <xf numFmtId="0" fontId="10" fillId="0" borderId="2" xfId="3" applyFont="1" applyFill="1" applyBorder="1"/>
    <xf numFmtId="4" fontId="6" fillId="0" borderId="16" xfId="1" applyNumberFormat="1" applyFont="1" applyBorder="1" applyProtection="1">
      <protection locked="0"/>
    </xf>
    <xf numFmtId="0" fontId="2" fillId="0" borderId="5" xfId="1" applyFont="1" applyBorder="1"/>
    <xf numFmtId="0" fontId="10" fillId="0" borderId="2" xfId="1" applyFont="1" applyBorder="1"/>
    <xf numFmtId="4" fontId="11" fillId="0" borderId="15" xfId="1" applyNumberFormat="1" applyFont="1" applyBorder="1" applyAlignment="1" applyProtection="1"/>
    <xf numFmtId="0" fontId="9" fillId="0" borderId="17" xfId="2" applyFont="1" applyFill="1" applyBorder="1" applyAlignment="1">
      <alignment horizontal="left"/>
    </xf>
    <xf numFmtId="4" fontId="6" fillId="0" borderId="15" xfId="1" applyNumberFormat="1" applyFont="1" applyBorder="1" applyProtection="1">
      <protection locked="0"/>
    </xf>
    <xf numFmtId="0" fontId="2" fillId="0" borderId="0" xfId="1" applyFont="1" applyBorder="1" applyAlignment="1">
      <alignment horizontal="left"/>
    </xf>
    <xf numFmtId="0" fontId="7" fillId="0" borderId="0" xfId="1" applyFont="1" applyBorder="1"/>
    <xf numFmtId="0" fontId="9" fillId="0" borderId="10" xfId="2" applyFont="1" applyFill="1" applyBorder="1" applyAlignment="1">
      <alignment horizontal="left"/>
    </xf>
    <xf numFmtId="0" fontId="3" fillId="0" borderId="0" xfId="1" applyFont="1" applyBorder="1" applyAlignment="1">
      <alignment horizontal="left"/>
    </xf>
    <xf numFmtId="49" fontId="9" fillId="0" borderId="10" xfId="2" applyNumberFormat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2" borderId="5" xfId="3" applyFont="1" applyFill="1" applyBorder="1" applyAlignment="1">
      <alignment horizontal="left"/>
    </xf>
    <xf numFmtId="0" fontId="2" fillId="2" borderId="5" xfId="1" applyFont="1" applyFill="1" applyBorder="1"/>
    <xf numFmtId="0" fontId="4" fillId="0" borderId="5" xfId="3" applyFont="1" applyBorder="1"/>
    <xf numFmtId="4" fontId="5" fillId="0" borderId="7" xfId="3" applyNumberFormat="1" applyFont="1" applyFill="1" applyBorder="1" applyAlignment="1" applyProtection="1">
      <alignment wrapText="1"/>
      <protection locked="0"/>
    </xf>
    <xf numFmtId="0" fontId="3" fillId="0" borderId="1" xfId="3" applyFont="1" applyBorder="1"/>
    <xf numFmtId="164" fontId="2" fillId="0" borderId="1" xfId="3" applyNumberFormat="1" applyFont="1" applyFill="1" applyBorder="1"/>
    <xf numFmtId="0" fontId="3" fillId="0" borderId="0" xfId="3" applyFont="1" applyBorder="1"/>
    <xf numFmtId="164" fontId="2" fillId="0" borderId="0" xfId="3" applyNumberFormat="1" applyFont="1" applyFill="1" applyBorder="1"/>
    <xf numFmtId="0" fontId="2" fillId="0" borderId="2" xfId="3" applyFont="1" applyBorder="1"/>
    <xf numFmtId="164" fontId="2" fillId="0" borderId="2" xfId="3" applyNumberFormat="1" applyFont="1" applyFill="1" applyBorder="1"/>
    <xf numFmtId="0" fontId="2" fillId="0" borderId="0" xfId="1" applyFont="1"/>
    <xf numFmtId="4" fontId="6" fillId="0" borderId="14" xfId="1" applyNumberFormat="1" applyFont="1" applyBorder="1"/>
    <xf numFmtId="0" fontId="2" fillId="0" borderId="17" xfId="3" applyFont="1" applyFill="1" applyBorder="1" applyAlignment="1">
      <alignment horizontal="left"/>
    </xf>
    <xf numFmtId="0" fontId="2" fillId="0" borderId="10" xfId="3" applyFont="1" applyFill="1" applyBorder="1" applyAlignment="1">
      <alignment horizontal="left"/>
    </xf>
    <xf numFmtId="0" fontId="2" fillId="0" borderId="20" xfId="3" applyFont="1" applyFill="1" applyBorder="1" applyAlignment="1" applyProtection="1">
      <alignment horizontal="left"/>
      <protection locked="0"/>
    </xf>
    <xf numFmtId="0" fontId="2" fillId="0" borderId="10" xfId="3" applyFont="1" applyFill="1" applyBorder="1" applyAlignment="1" applyProtection="1">
      <alignment horizontal="left"/>
      <protection locked="0"/>
    </xf>
    <xf numFmtId="0" fontId="2" fillId="0" borderId="20" xfId="3" applyFont="1" applyFill="1" applyBorder="1" applyAlignment="1">
      <alignment horizontal="left"/>
    </xf>
    <xf numFmtId="0" fontId="3" fillId="0" borderId="10" xfId="3" applyFont="1" applyFill="1" applyBorder="1" applyAlignment="1">
      <alignment horizontal="left"/>
    </xf>
    <xf numFmtId="49" fontId="2" fillId="0" borderId="17" xfId="3" applyNumberFormat="1" applyFont="1" applyFill="1" applyBorder="1" applyAlignment="1">
      <alignment horizontal="left"/>
    </xf>
    <xf numFmtId="0" fontId="2" fillId="0" borderId="17" xfId="1" applyFont="1" applyFill="1" applyBorder="1" applyAlignment="1">
      <alignment horizontal="left"/>
    </xf>
    <xf numFmtId="49" fontId="2" fillId="0" borderId="20" xfId="3" applyNumberFormat="1" applyFont="1" applyFill="1" applyBorder="1" applyAlignment="1">
      <alignment horizontal="left"/>
    </xf>
    <xf numFmtId="49" fontId="2" fillId="0" borderId="10" xfId="3" applyNumberFormat="1" applyFont="1" applyFill="1" applyBorder="1" applyAlignment="1">
      <alignment horizontal="left"/>
    </xf>
    <xf numFmtId="0" fontId="2" fillId="0" borderId="5" xfId="3" applyFont="1" applyFill="1" applyBorder="1"/>
    <xf numFmtId="0" fontId="4" fillId="0" borderId="5" xfId="1" applyFont="1" applyFill="1" applyBorder="1" applyAlignment="1">
      <alignment horizontal="left"/>
    </xf>
    <xf numFmtId="0" fontId="2" fillId="0" borderId="5" xfId="1" applyFont="1" applyFill="1" applyBorder="1"/>
    <xf numFmtId="0" fontId="4" fillId="0" borderId="1" xfId="3" applyFont="1" applyFill="1" applyBorder="1"/>
    <xf numFmtId="4" fontId="5" fillId="0" borderId="18" xfId="1" applyNumberFormat="1" applyFont="1" applyBorder="1" applyAlignment="1" applyProtection="1"/>
    <xf numFmtId="4" fontId="6" fillId="0" borderId="15" xfId="3" applyNumberFormat="1" applyFont="1" applyFill="1" applyBorder="1" applyAlignment="1" applyProtection="1"/>
    <xf numFmtId="4" fontId="15" fillId="0" borderId="16" xfId="1" applyNumberFormat="1" applyFont="1" applyFill="1" applyBorder="1"/>
    <xf numFmtId="4" fontId="15" fillId="0" borderId="18" xfId="1" applyNumberFormat="1" applyFont="1" applyBorder="1"/>
    <xf numFmtId="4" fontId="15" fillId="0" borderId="7" xfId="1" applyNumberFormat="1" applyFont="1" applyFill="1" applyBorder="1"/>
    <xf numFmtId="4" fontId="15" fillId="0" borderId="7" xfId="1" applyNumberFormat="1" applyFont="1" applyBorder="1"/>
    <xf numFmtId="4" fontId="5" fillId="0" borderId="7" xfId="1" applyNumberFormat="1" applyFont="1" applyBorder="1" applyAlignment="1" applyProtection="1"/>
    <xf numFmtId="4" fontId="3" fillId="0" borderId="0" xfId="3" applyNumberFormat="1" applyFont="1" applyFill="1" applyBorder="1" applyProtection="1">
      <protection locked="0"/>
    </xf>
    <xf numFmtId="4" fontId="3" fillId="0" borderId="0" xfId="3" applyNumberFormat="1" applyFont="1" applyFill="1" applyBorder="1" applyAlignment="1" applyProtection="1">
      <alignment horizontal="left"/>
      <protection locked="0"/>
    </xf>
    <xf numFmtId="4" fontId="3" fillId="0" borderId="0" xfId="3" applyNumberFormat="1" applyFont="1" applyBorder="1" applyAlignment="1" applyProtection="1">
      <alignment horizontal="right"/>
      <protection locked="0"/>
    </xf>
    <xf numFmtId="0" fontId="2" fillId="0" borderId="21" xfId="3" applyFont="1" applyFill="1" applyBorder="1" applyProtection="1">
      <protection locked="0"/>
    </xf>
    <xf numFmtId="14" fontId="2" fillId="0" borderId="3" xfId="3" applyNumberFormat="1" applyFont="1" applyFill="1" applyBorder="1" applyProtection="1">
      <protection locked="0"/>
    </xf>
    <xf numFmtId="4" fontId="6" fillId="0" borderId="9" xfId="3" applyNumberFormat="1" applyFont="1" applyFill="1" applyBorder="1" applyAlignment="1" applyProtection="1">
      <protection locked="0"/>
    </xf>
    <xf numFmtId="4" fontId="6" fillId="0" borderId="8" xfId="3" applyNumberFormat="1" applyFont="1" applyFill="1" applyBorder="1" applyAlignment="1" applyProtection="1">
      <protection locked="0"/>
    </xf>
    <xf numFmtId="4" fontId="15" fillId="0" borderId="11" xfId="1" applyNumberFormat="1" applyFont="1" applyFill="1" applyBorder="1"/>
    <xf numFmtId="4" fontId="11" fillId="0" borderId="9" xfId="1" applyNumberFormat="1" applyFont="1" applyBorder="1"/>
    <xf numFmtId="4" fontId="6" fillId="0" borderId="11" xfId="3" applyNumberFormat="1" applyFont="1" applyFill="1" applyBorder="1" applyAlignment="1" applyProtection="1">
      <protection locked="0"/>
    </xf>
    <xf numFmtId="4" fontId="11" fillId="0" borderId="11" xfId="1" applyNumberFormat="1" applyFont="1" applyBorder="1"/>
    <xf numFmtId="4" fontId="11" fillId="2" borderId="7" xfId="1" applyNumberFormat="1" applyFont="1" applyFill="1" applyBorder="1"/>
    <xf numFmtId="4" fontId="6" fillId="0" borderId="9" xfId="1" applyNumberFormat="1" applyFont="1" applyBorder="1" applyAlignment="1" applyProtection="1">
      <protection locked="0"/>
    </xf>
    <xf numFmtId="4" fontId="5" fillId="0" borderId="7" xfId="3" quotePrefix="1" applyNumberFormat="1" applyFont="1" applyFill="1" applyBorder="1" applyAlignment="1" applyProtection="1">
      <protection locked="0"/>
    </xf>
    <xf numFmtId="4" fontId="11" fillId="0" borderId="9" xfId="1" applyNumberFormat="1" applyFont="1" applyBorder="1" applyAlignment="1" applyProtection="1"/>
    <xf numFmtId="4" fontId="6" fillId="0" borderId="9" xfId="1" applyNumberFormat="1" applyFont="1" applyBorder="1" applyProtection="1">
      <protection locked="0"/>
    </xf>
    <xf numFmtId="4" fontId="6" fillId="0" borderId="11" xfId="1" applyNumberFormat="1" applyFont="1" applyBorder="1" applyAlignment="1" applyProtection="1">
      <protection locked="0"/>
    </xf>
    <xf numFmtId="4" fontId="6" fillId="2" borderId="7" xfId="1" applyNumberFormat="1" applyFont="1" applyFill="1" applyBorder="1" applyAlignment="1" applyProtection="1">
      <protection locked="0"/>
    </xf>
    <xf numFmtId="4" fontId="5" fillId="0" borderId="1" xfId="3" applyNumberFormat="1" applyFont="1" applyFill="1" applyBorder="1" applyAlignment="1" applyProtection="1"/>
    <xf numFmtId="4" fontId="5" fillId="0" borderId="5" xfId="3" applyNumberFormat="1" applyFont="1" applyFill="1" applyBorder="1" applyAlignment="1" applyProtection="1"/>
    <xf numFmtId="4" fontId="6" fillId="0" borderId="0" xfId="3" applyNumberFormat="1" applyFont="1" applyFill="1" applyBorder="1" applyAlignment="1" applyProtection="1">
      <protection locked="0"/>
    </xf>
    <xf numFmtId="4" fontId="6" fillId="0" borderId="0" xfId="3" applyNumberFormat="1" applyFont="1" applyFill="1" applyBorder="1" applyProtection="1">
      <protection locked="0"/>
    </xf>
    <xf numFmtId="4" fontId="6" fillId="0" borderId="2" xfId="3" applyNumberFormat="1" applyFont="1" applyFill="1" applyBorder="1" applyAlignment="1" applyProtection="1"/>
    <xf numFmtId="4" fontId="5" fillId="0" borderId="2" xfId="3" applyNumberFormat="1" applyFont="1" applyFill="1" applyBorder="1" applyAlignment="1" applyProtection="1"/>
    <xf numFmtId="4" fontId="6" fillId="0" borderId="1" xfId="3" applyNumberFormat="1" applyFont="1" applyFill="1" applyBorder="1" applyAlignment="1" applyProtection="1">
      <protection locked="0"/>
    </xf>
    <xf numFmtId="4" fontId="6" fillId="0" borderId="0" xfId="3" applyNumberFormat="1" applyFont="1" applyFill="1" applyBorder="1" applyAlignment="1" applyProtection="1"/>
    <xf numFmtId="4" fontId="6" fillId="0" borderId="1" xfId="3" applyNumberFormat="1" applyFont="1" applyFill="1" applyBorder="1" applyAlignment="1" applyProtection="1"/>
    <xf numFmtId="4" fontId="11" fillId="0" borderId="0" xfId="1" applyNumberFormat="1" applyFont="1" applyBorder="1"/>
    <xf numFmtId="4" fontId="6" fillId="0" borderId="2" xfId="3" applyNumberFormat="1" applyFont="1" applyFill="1" applyBorder="1" applyAlignment="1" applyProtection="1">
      <protection locked="0"/>
    </xf>
    <xf numFmtId="4" fontId="15" fillId="0" borderId="5" xfId="1" applyNumberFormat="1" applyFont="1" applyFill="1" applyBorder="1"/>
    <xf numFmtId="4" fontId="15" fillId="0" borderId="5" xfId="1" applyNumberFormat="1" applyFont="1" applyBorder="1"/>
    <xf numFmtId="4" fontId="11" fillId="0" borderId="2" xfId="1" applyNumberFormat="1" applyFont="1" applyBorder="1"/>
    <xf numFmtId="4" fontId="15" fillId="0" borderId="2" xfId="1" applyNumberFormat="1" applyFont="1" applyFill="1" applyBorder="1"/>
    <xf numFmtId="4" fontId="11" fillId="2" borderId="5" xfId="1" applyNumberFormat="1" applyFont="1" applyFill="1" applyBorder="1"/>
    <xf numFmtId="4" fontId="6" fillId="2" borderId="5" xfId="1" applyNumberFormat="1" applyFont="1" applyFill="1" applyBorder="1" applyAlignment="1" applyProtection="1">
      <protection locked="0"/>
    </xf>
    <xf numFmtId="4" fontId="5" fillId="0" borderId="5" xfId="3" applyNumberFormat="1" applyFont="1" applyFill="1" applyBorder="1" applyAlignment="1" applyProtection="1">
      <alignment wrapText="1"/>
      <protection locked="0"/>
    </xf>
    <xf numFmtId="4" fontId="5" fillId="0" borderId="13" xfId="3" applyNumberFormat="1" applyFont="1" applyFill="1" applyBorder="1" applyAlignment="1" applyProtection="1"/>
    <xf numFmtId="4" fontId="5" fillId="0" borderId="18" xfId="3" applyNumberFormat="1" applyFont="1" applyFill="1" applyBorder="1" applyAlignment="1" applyProtection="1"/>
    <xf numFmtId="4" fontId="6" fillId="0" borderId="15" xfId="2" applyNumberFormat="1" applyFont="1" applyFill="1" applyBorder="1" applyProtection="1">
      <protection locked="0"/>
    </xf>
    <xf numFmtId="4" fontId="6" fillId="0" borderId="15" xfId="3" applyNumberFormat="1" applyFont="1" applyFill="1" applyBorder="1" applyProtection="1">
      <protection locked="0"/>
    </xf>
    <xf numFmtId="4" fontId="5" fillId="0" borderId="16" xfId="3" applyNumberFormat="1" applyFont="1" applyFill="1" applyBorder="1" applyAlignment="1" applyProtection="1"/>
    <xf numFmtId="4" fontId="6" fillId="0" borderId="13" xfId="3" applyNumberFormat="1" applyFont="1" applyFill="1" applyBorder="1" applyProtection="1">
      <protection locked="0"/>
    </xf>
    <xf numFmtId="4" fontId="6" fillId="0" borderId="15" xfId="3" applyNumberFormat="1" applyFont="1" applyFill="1" applyBorder="1" applyProtection="1"/>
    <xf numFmtId="4" fontId="6" fillId="0" borderId="15" xfId="1" applyNumberFormat="1" applyFont="1" applyBorder="1" applyProtection="1"/>
    <xf numFmtId="4" fontId="6" fillId="0" borderId="16" xfId="3" applyNumberFormat="1" applyFont="1" applyFill="1" applyBorder="1" applyProtection="1">
      <protection locked="0"/>
    </xf>
    <xf numFmtId="4" fontId="15" fillId="0" borderId="18" xfId="1" applyNumberFormat="1" applyFont="1" applyFill="1" applyBorder="1"/>
    <xf numFmtId="4" fontId="6" fillId="0" borderId="13" xfId="1" applyNumberFormat="1" applyFont="1" applyFill="1" applyBorder="1" applyProtection="1">
      <protection locked="0"/>
    </xf>
    <xf numFmtId="4" fontId="5" fillId="0" borderId="18" xfId="1" applyNumberFormat="1" applyFont="1" applyBorder="1" applyProtection="1">
      <protection locked="0"/>
    </xf>
    <xf numFmtId="4" fontId="5" fillId="0" borderId="16" xfId="1" applyNumberFormat="1" applyFont="1" applyFill="1" applyBorder="1" applyProtection="1">
      <protection locked="0"/>
    </xf>
    <xf numFmtId="4" fontId="6" fillId="2" borderId="18" xfId="1" applyNumberFormat="1" applyFont="1" applyFill="1" applyBorder="1"/>
    <xf numFmtId="4" fontId="6" fillId="0" borderId="15" xfId="1" applyNumberFormat="1" applyFont="1" applyFill="1" applyBorder="1" applyProtection="1">
      <protection locked="0"/>
    </xf>
    <xf numFmtId="4" fontId="5" fillId="0" borderId="18" xfId="3" applyNumberFormat="1" applyFont="1" applyFill="1" applyBorder="1" applyProtection="1">
      <protection locked="0"/>
    </xf>
    <xf numFmtId="4" fontId="5" fillId="0" borderId="18" xfId="1" applyNumberFormat="1" applyFont="1" applyBorder="1" applyProtection="1"/>
    <xf numFmtId="4" fontId="6" fillId="2" borderId="18" xfId="1" applyNumberFormat="1" applyFont="1" applyFill="1" applyBorder="1" applyProtection="1">
      <protection locked="0"/>
    </xf>
    <xf numFmtId="4" fontId="5" fillId="0" borderId="18" xfId="3" applyNumberFormat="1" applyFont="1" applyFill="1" applyBorder="1" applyAlignment="1" applyProtection="1">
      <alignment wrapText="1"/>
      <protection locked="0"/>
    </xf>
    <xf numFmtId="4" fontId="6" fillId="0" borderId="16" xfId="3" applyNumberFormat="1" applyFont="1" applyFill="1" applyBorder="1" applyProtection="1"/>
    <xf numFmtId="4" fontId="5" fillId="0" borderId="5" xfId="1" applyNumberFormat="1" applyFont="1" applyBorder="1" applyAlignment="1" applyProtection="1"/>
    <xf numFmtId="4" fontId="6" fillId="0" borderId="0" xfId="1" applyNumberFormat="1" applyFont="1" applyBorder="1" applyAlignment="1" applyProtection="1">
      <protection locked="0"/>
    </xf>
    <xf numFmtId="4" fontId="6" fillId="0" borderId="0" xfId="1" applyNumberFormat="1" applyFont="1" applyBorder="1" applyAlignment="1" applyProtection="1"/>
    <xf numFmtId="4" fontId="6" fillId="0" borderId="2" xfId="1" applyNumberFormat="1" applyFont="1" applyBorder="1" applyProtection="1">
      <protection locked="0"/>
    </xf>
    <xf numFmtId="4" fontId="5" fillId="0" borderId="5" xfId="3" quotePrefix="1" applyNumberFormat="1" applyFont="1" applyFill="1" applyBorder="1" applyAlignment="1" applyProtection="1">
      <protection locked="0"/>
    </xf>
    <xf numFmtId="4" fontId="11" fillId="0" borderId="0" xfId="1" applyNumberFormat="1" applyFont="1" applyBorder="1" applyAlignment="1" applyProtection="1"/>
    <xf numFmtId="4" fontId="6" fillId="0" borderId="0" xfId="1" applyNumberFormat="1" applyFont="1" applyBorder="1" applyProtection="1">
      <protection locked="0"/>
    </xf>
    <xf numFmtId="4" fontId="6" fillId="0" borderId="2" xfId="1" applyNumberFormat="1" applyFont="1" applyBorder="1" applyAlignment="1" applyProtection="1">
      <protection locked="0"/>
    </xf>
    <xf numFmtId="9" fontId="3" fillId="0" borderId="0" xfId="4" applyFont="1" applyBorder="1" applyProtection="1">
      <protection locked="0"/>
    </xf>
    <xf numFmtId="9" fontId="3" fillId="0" borderId="7" xfId="4" applyFont="1" applyFill="1" applyBorder="1" applyAlignment="1" applyProtection="1">
      <alignment wrapText="1"/>
      <protection locked="0"/>
    </xf>
    <xf numFmtId="9" fontId="5" fillId="0" borderId="8" xfId="4" applyFont="1" applyFill="1" applyBorder="1" applyAlignment="1" applyProtection="1"/>
    <xf numFmtId="9" fontId="5" fillId="0" borderId="7" xfId="4" applyFont="1" applyFill="1" applyBorder="1" applyAlignment="1" applyProtection="1"/>
    <xf numFmtId="9" fontId="6" fillId="0" borderId="9" xfId="4" applyFont="1" applyFill="1" applyBorder="1" applyProtection="1">
      <protection locked="0"/>
    </xf>
    <xf numFmtId="9" fontId="5" fillId="0" borderId="12" xfId="4" applyFont="1" applyFill="1" applyBorder="1" applyAlignment="1" applyProtection="1"/>
    <xf numFmtId="9" fontId="6" fillId="0" borderId="14" xfId="4" applyFont="1" applyFill="1" applyBorder="1" applyAlignment="1" applyProtection="1"/>
    <xf numFmtId="9" fontId="6" fillId="0" borderId="9" xfId="4" applyFont="1" applyFill="1" applyBorder="1" applyAlignment="1" applyProtection="1"/>
    <xf numFmtId="9" fontId="6" fillId="0" borderId="11" xfId="4" applyFont="1" applyFill="1" applyBorder="1" applyAlignment="1" applyProtection="1"/>
    <xf numFmtId="9" fontId="5" fillId="0" borderId="11" xfId="4" applyFont="1" applyFill="1" applyBorder="1" applyAlignment="1" applyProtection="1"/>
    <xf numFmtId="9" fontId="6" fillId="0" borderId="8" xfId="4" applyFont="1" applyFill="1" applyBorder="1" applyProtection="1">
      <protection locked="0"/>
    </xf>
    <xf numFmtId="9" fontId="6" fillId="0" borderId="8" xfId="4" applyFont="1" applyFill="1" applyBorder="1" applyAlignment="1" applyProtection="1"/>
    <xf numFmtId="9" fontId="6" fillId="0" borderId="3" xfId="4" applyFont="1" applyFill="1" applyBorder="1" applyAlignment="1" applyProtection="1"/>
    <xf numFmtId="9" fontId="15" fillId="0" borderId="3" xfId="4" applyFont="1" applyFill="1" applyBorder="1"/>
    <xf numFmtId="9" fontId="15" fillId="0" borderId="19" xfId="4" applyFont="1" applyBorder="1"/>
    <xf numFmtId="9" fontId="6" fillId="0" borderId="9" xfId="4" applyFont="1" applyFill="1" applyBorder="1" applyProtection="1"/>
    <xf numFmtId="9" fontId="6" fillId="0" borderId="9" xfId="4" applyFont="1" applyBorder="1" applyProtection="1"/>
    <xf numFmtId="9" fontId="6" fillId="0" borderId="11" xfId="4" applyFont="1" applyFill="1" applyBorder="1" applyProtection="1">
      <protection locked="0"/>
    </xf>
    <xf numFmtId="9" fontId="15" fillId="0" borderId="7" xfId="4" applyFont="1" applyFill="1" applyBorder="1"/>
    <xf numFmtId="9" fontId="15" fillId="0" borderId="7" xfId="4" applyFont="1" applyBorder="1"/>
    <xf numFmtId="9" fontId="6" fillId="0" borderId="11" xfId="4" applyFont="1" applyBorder="1" applyProtection="1">
      <protection locked="0"/>
    </xf>
    <xf numFmtId="9" fontId="5" fillId="0" borderId="7" xfId="4" applyFont="1" applyBorder="1" applyProtection="1">
      <protection locked="0"/>
    </xf>
    <xf numFmtId="9" fontId="5" fillId="0" borderId="11" xfId="4" applyFont="1" applyFill="1" applyBorder="1" applyProtection="1">
      <protection locked="0"/>
    </xf>
    <xf numFmtId="9" fontId="6" fillId="2" borderId="7" xfId="4" applyFont="1" applyFill="1" applyBorder="1"/>
    <xf numFmtId="9" fontId="5" fillId="0" borderId="19" xfId="4" applyFont="1" applyBorder="1" applyAlignment="1" applyProtection="1"/>
    <xf numFmtId="9" fontId="6" fillId="0" borderId="14" xfId="4" applyFont="1" applyBorder="1" applyProtection="1">
      <protection locked="0"/>
    </xf>
    <xf numFmtId="9" fontId="6" fillId="2" borderId="14" xfId="4" applyFont="1" applyFill="1" applyBorder="1" applyProtection="1">
      <protection locked="0"/>
    </xf>
    <xf numFmtId="9" fontId="6" fillId="0" borderId="9" xfId="4" applyFont="1" applyBorder="1" applyAlignment="1" applyProtection="1"/>
    <xf numFmtId="9" fontId="6" fillId="0" borderId="3" xfId="4" applyFont="1" applyBorder="1" applyProtection="1">
      <protection locked="0"/>
    </xf>
    <xf numFmtId="9" fontId="5" fillId="0" borderId="19" xfId="4" applyFont="1" applyFill="1" applyBorder="1" applyProtection="1">
      <protection locked="0"/>
    </xf>
    <xf numFmtId="9" fontId="5" fillId="0" borderId="19" xfId="4" applyFont="1" applyBorder="1" applyProtection="1"/>
    <xf numFmtId="9" fontId="5" fillId="0" borderId="7" xfId="4" applyFont="1" applyBorder="1" applyAlignment="1" applyProtection="1"/>
    <xf numFmtId="9" fontId="11" fillId="0" borderId="14" xfId="4" applyFont="1" applyBorder="1" applyAlignment="1" applyProtection="1"/>
    <xf numFmtId="9" fontId="6" fillId="2" borderId="19" xfId="4" applyFont="1" applyFill="1" applyBorder="1" applyProtection="1">
      <protection locked="0"/>
    </xf>
    <xf numFmtId="9" fontId="5" fillId="0" borderId="7" xfId="4" applyFont="1" applyFill="1" applyBorder="1" applyAlignment="1" applyProtection="1">
      <alignment wrapText="1"/>
      <protection locked="0"/>
    </xf>
    <xf numFmtId="9" fontId="6" fillId="0" borderId="11" xfId="4" applyFont="1" applyFill="1" applyBorder="1" applyProtection="1"/>
    <xf numFmtId="3" fontId="17" fillId="0" borderId="0" xfId="1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2" fillId="0" borderId="0" xfId="3" applyFont="1" applyFill="1" applyBorder="1" applyAlignment="1" applyProtection="1">
      <alignment horizontal="left"/>
      <protection locked="0"/>
    </xf>
    <xf numFmtId="14" fontId="2" fillId="0" borderId="0" xfId="3" applyNumberFormat="1" applyFont="1" applyFill="1" applyBorder="1" applyProtection="1">
      <protection locked="0"/>
    </xf>
    <xf numFmtId="0" fontId="19" fillId="0" borderId="22" xfId="0" applyFont="1" applyFill="1" applyBorder="1"/>
    <xf numFmtId="3" fontId="19" fillId="0" borderId="22" xfId="0" applyNumberFormat="1" applyFont="1" applyFill="1" applyBorder="1" applyAlignment="1">
      <alignment wrapText="1"/>
    </xf>
    <xf numFmtId="0" fontId="19" fillId="0" borderId="22" xfId="0" applyFont="1" applyFill="1" applyBorder="1" applyAlignment="1">
      <alignment wrapText="1"/>
    </xf>
    <xf numFmtId="9" fontId="0" fillId="0" borderId="0" xfId="4" applyFont="1"/>
    <xf numFmtId="10" fontId="0" fillId="0" borderId="0" xfId="4" applyNumberFormat="1" applyFont="1"/>
    <xf numFmtId="4" fontId="0" fillId="0" borderId="0" xfId="0" applyNumberFormat="1"/>
    <xf numFmtId="0" fontId="0" fillId="0" borderId="0" xfId="0" applyFont="1" applyFill="1" applyBorder="1"/>
    <xf numFmtId="4" fontId="20" fillId="0" borderId="0" xfId="1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19" fillId="0" borderId="0" xfId="0" applyFont="1" applyFill="1" applyBorder="1"/>
    <xf numFmtId="3" fontId="19" fillId="0" borderId="0" xfId="0" applyNumberFormat="1" applyFont="1" applyFill="1" applyBorder="1"/>
    <xf numFmtId="3" fontId="0" fillId="0" borderId="0" xfId="0" applyNumberFormat="1" applyFont="1" applyFill="1" applyBorder="1"/>
    <xf numFmtId="0" fontId="1" fillId="0" borderId="0" xfId="0" applyFont="1" applyFill="1" applyBorder="1"/>
    <xf numFmtId="0" fontId="4" fillId="0" borderId="5" xfId="3" applyFont="1" applyFill="1" applyBorder="1" applyAlignment="1">
      <alignment wrapText="1"/>
    </xf>
    <xf numFmtId="0" fontId="0" fillId="0" borderId="5" xfId="0" applyFill="1" applyBorder="1" applyAlignment="1">
      <alignment wrapText="1"/>
    </xf>
  </cellXfs>
  <cellStyles count="5">
    <cellStyle name="Normaallaad" xfId="0" builtinId="0"/>
    <cellStyle name="Normal 2" xfId="1"/>
    <cellStyle name="Normal_Sheet1" xfId="2"/>
    <cellStyle name="Normal_Sheet1 2" xfId="3"/>
    <cellStyle name="Prots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8"/>
  <sheetViews>
    <sheetView tabSelected="1" workbookViewId="0">
      <pane xSplit="3" ySplit="5" topLeftCell="D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11.28515625" style="1" customWidth="1"/>
    <col min="2" max="2" width="0.85546875" style="82" customWidth="1"/>
    <col min="3" max="3" width="39.5703125" style="82" customWidth="1"/>
    <col min="4" max="4" width="11.7109375" style="83" customWidth="1"/>
    <col min="5" max="6" width="11.7109375" style="8" customWidth="1"/>
    <col min="7" max="7" width="6.28515625" customWidth="1"/>
    <col min="9" max="9" width="10.140625" bestFit="1" customWidth="1"/>
  </cols>
  <sheetData>
    <row r="1" spans="1:8" x14ac:dyDescent="0.2">
      <c r="B1" s="2"/>
      <c r="C1" s="2"/>
      <c r="D1" s="4"/>
      <c r="E1" s="3"/>
      <c r="F1" s="3"/>
    </row>
    <row r="2" spans="1:8" ht="13.5" thickBot="1" x14ac:dyDescent="0.25">
      <c r="A2" s="5" t="s">
        <v>0</v>
      </c>
      <c r="B2" s="6"/>
      <c r="C2" s="7"/>
      <c r="D2" s="8"/>
    </row>
    <row r="3" spans="1:8" hidden="1" x14ac:dyDescent="0.2">
      <c r="A3" s="86" t="s">
        <v>1</v>
      </c>
      <c r="B3" s="9"/>
      <c r="C3" s="108" t="s">
        <v>269</v>
      </c>
      <c r="D3" s="105"/>
      <c r="E3" s="106"/>
      <c r="F3" s="106"/>
      <c r="G3" s="169"/>
    </row>
    <row r="4" spans="1:8" ht="13.5" hidden="1" thickBot="1" x14ac:dyDescent="0.25">
      <c r="A4" s="87"/>
      <c r="B4" s="10"/>
      <c r="C4" s="109"/>
      <c r="D4" s="107"/>
      <c r="E4" s="107"/>
      <c r="F4" s="107"/>
      <c r="G4" s="169"/>
    </row>
    <row r="5" spans="1:8" ht="39" thickBot="1" x14ac:dyDescent="0.25">
      <c r="A5" s="11"/>
      <c r="B5" s="12" t="s">
        <v>2</v>
      </c>
      <c r="C5" s="13"/>
      <c r="D5" s="14" t="s">
        <v>272</v>
      </c>
      <c r="E5" s="14" t="s">
        <v>271</v>
      </c>
      <c r="F5" s="15" t="s">
        <v>270</v>
      </c>
      <c r="G5" s="170" t="s">
        <v>274</v>
      </c>
    </row>
    <row r="6" spans="1:8" ht="13.5" thickBot="1" x14ac:dyDescent="0.25">
      <c r="A6" s="11"/>
      <c r="B6" s="29" t="s">
        <v>3</v>
      </c>
      <c r="C6" s="97"/>
      <c r="D6" s="141">
        <f>D7+D14+D15+D19</f>
        <v>16347529.65</v>
      </c>
      <c r="E6" s="123">
        <f>E7+E14+E15+E19</f>
        <v>18070042.98</v>
      </c>
      <c r="F6" s="16">
        <f>F7+F14+F15+F19</f>
        <v>16987970</v>
      </c>
      <c r="G6" s="171">
        <f>+F6/E6-1</f>
        <v>-5.9882147552036469E-2</v>
      </c>
    </row>
    <row r="7" spans="1:8" ht="13.5" thickBot="1" x14ac:dyDescent="0.25">
      <c r="A7" s="11">
        <v>30</v>
      </c>
      <c r="B7" s="17" t="s">
        <v>4</v>
      </c>
      <c r="C7" s="18"/>
      <c r="D7" s="142">
        <f>SUM(D8:D13)</f>
        <v>9432317.5199999996</v>
      </c>
      <c r="E7" s="124">
        <f>SUM(E8:E13)</f>
        <v>9862000</v>
      </c>
      <c r="F7" s="19">
        <f>SUM(F8:F13)</f>
        <v>10244348</v>
      </c>
      <c r="G7" s="172">
        <f t="shared" ref="G7:G70" si="0">+F7/E7-1</f>
        <v>3.8769823565199646E-2</v>
      </c>
    </row>
    <row r="8" spans="1:8" x14ac:dyDescent="0.2">
      <c r="A8" s="88">
        <v>3000</v>
      </c>
      <c r="B8" s="20"/>
      <c r="C8" s="21" t="s">
        <v>5</v>
      </c>
      <c r="D8" s="143">
        <v>9223332</v>
      </c>
      <c r="E8" s="125">
        <v>9683700</v>
      </c>
      <c r="F8" s="110">
        <v>10071048</v>
      </c>
      <c r="G8" s="173">
        <f t="shared" si="0"/>
        <v>4.0000000000000036E-2</v>
      </c>
      <c r="H8" s="213"/>
    </row>
    <row r="9" spans="1:8" x14ac:dyDescent="0.2">
      <c r="A9" s="84">
        <v>3030</v>
      </c>
      <c r="B9" s="22"/>
      <c r="C9" s="21" t="s">
        <v>6</v>
      </c>
      <c r="D9" s="143">
        <v>166865</v>
      </c>
      <c r="E9" s="125">
        <v>170300</v>
      </c>
      <c r="F9" s="110">
        <v>170300</v>
      </c>
      <c r="G9" s="173">
        <f t="shared" si="0"/>
        <v>0</v>
      </c>
      <c r="H9" s="214"/>
    </row>
    <row r="10" spans="1:8" hidden="1" x14ac:dyDescent="0.2">
      <c r="A10" s="84">
        <v>3034</v>
      </c>
      <c r="B10" s="22"/>
      <c r="C10" s="21" t="s">
        <v>7</v>
      </c>
      <c r="D10" s="144"/>
      <c r="E10" s="125"/>
      <c r="F10" s="110"/>
      <c r="G10" s="173" t="e">
        <f t="shared" si="0"/>
        <v>#DIV/0!</v>
      </c>
    </row>
    <row r="11" spans="1:8" hidden="1" x14ac:dyDescent="0.2">
      <c r="A11" s="84">
        <v>3044</v>
      </c>
      <c r="B11" s="22"/>
      <c r="C11" s="21" t="s">
        <v>8</v>
      </c>
      <c r="D11" s="144"/>
      <c r="E11" s="125"/>
      <c r="F11" s="110"/>
      <c r="G11" s="173" t="e">
        <f t="shared" si="0"/>
        <v>#DIV/0!</v>
      </c>
    </row>
    <row r="12" spans="1:8" ht="13.5" thickBot="1" x14ac:dyDescent="0.25">
      <c r="A12" s="84">
        <v>3045</v>
      </c>
      <c r="B12" s="22"/>
      <c r="C12" s="21" t="s">
        <v>9</v>
      </c>
      <c r="D12" s="144">
        <v>42120.52</v>
      </c>
      <c r="E12" s="125">
        <v>8000</v>
      </c>
      <c r="F12" s="110">
        <v>3000</v>
      </c>
      <c r="G12" s="173">
        <f t="shared" si="0"/>
        <v>-0.625</v>
      </c>
    </row>
    <row r="13" spans="1:8" ht="13.5" hidden="1" thickBot="1" x14ac:dyDescent="0.25">
      <c r="A13" s="85">
        <v>3047</v>
      </c>
      <c r="B13" s="22"/>
      <c r="C13" s="24" t="s">
        <v>10</v>
      </c>
      <c r="D13" s="144"/>
      <c r="E13" s="125"/>
      <c r="F13" s="110"/>
      <c r="G13" s="173" t="e">
        <f t="shared" si="0"/>
        <v>#DIV/0!</v>
      </c>
    </row>
    <row r="14" spans="1:8" ht="13.5" thickBot="1" x14ac:dyDescent="0.25">
      <c r="A14" s="11">
        <v>32</v>
      </c>
      <c r="B14" s="29" t="s">
        <v>11</v>
      </c>
      <c r="C14" s="18"/>
      <c r="D14" s="142">
        <v>1340105.1000000001</v>
      </c>
      <c r="E14" s="124">
        <v>1279327</v>
      </c>
      <c r="F14" s="19">
        <v>1179793</v>
      </c>
      <c r="G14" s="172">
        <f t="shared" si="0"/>
        <v>-7.7801844250922514E-2</v>
      </c>
      <c r="H14" s="213"/>
    </row>
    <row r="15" spans="1:8" ht="13.5" thickBot="1" x14ac:dyDescent="0.25">
      <c r="A15" s="11" t="s">
        <v>12</v>
      </c>
      <c r="B15" s="29" t="s">
        <v>13</v>
      </c>
      <c r="C15" s="18"/>
      <c r="D15" s="142">
        <f>D16+D17+D18</f>
        <v>5526031.8100000005</v>
      </c>
      <c r="E15" s="124">
        <f>E16+E17+E18</f>
        <v>6893715.9800000004</v>
      </c>
      <c r="F15" s="19">
        <f>F16+F17+F18</f>
        <v>5530829</v>
      </c>
      <c r="G15" s="174">
        <f t="shared" si="0"/>
        <v>-0.1976999029194122</v>
      </c>
      <c r="H15" s="213"/>
    </row>
    <row r="16" spans="1:8" x14ac:dyDescent="0.2">
      <c r="A16" s="84" t="s">
        <v>14</v>
      </c>
      <c r="B16" s="22"/>
      <c r="C16" s="21" t="s">
        <v>15</v>
      </c>
      <c r="D16" s="99">
        <v>1281286</v>
      </c>
      <c r="E16" s="131">
        <v>1276056</v>
      </c>
      <c r="F16" s="45">
        <v>1276056</v>
      </c>
      <c r="G16" s="175">
        <f t="shared" si="0"/>
        <v>0</v>
      </c>
    </row>
    <row r="17" spans="1:9" x14ac:dyDescent="0.2">
      <c r="A17" s="84" t="s">
        <v>16</v>
      </c>
      <c r="B17" s="22"/>
      <c r="C17" s="24" t="s">
        <v>17</v>
      </c>
      <c r="D17" s="99">
        <v>3671580</v>
      </c>
      <c r="E17" s="125">
        <v>4093078</v>
      </c>
      <c r="F17" s="110">
        <v>4093078</v>
      </c>
      <c r="G17" s="176">
        <f t="shared" si="0"/>
        <v>0</v>
      </c>
    </row>
    <row r="18" spans="1:9" ht="13.5" thickBot="1" x14ac:dyDescent="0.25">
      <c r="A18" s="85" t="s">
        <v>12</v>
      </c>
      <c r="B18" s="26"/>
      <c r="C18" s="32" t="s">
        <v>18</v>
      </c>
      <c r="D18" s="33">
        <v>573165.81000000006</v>
      </c>
      <c r="E18" s="127">
        <v>1524581.98</v>
      </c>
      <c r="F18" s="34">
        <v>161695</v>
      </c>
      <c r="G18" s="177">
        <f t="shared" si="0"/>
        <v>-0.89394141992941567</v>
      </c>
    </row>
    <row r="19" spans="1:9" ht="13.5" thickBot="1" x14ac:dyDescent="0.25">
      <c r="A19" s="11" t="s">
        <v>19</v>
      </c>
      <c r="B19" s="29" t="s">
        <v>20</v>
      </c>
      <c r="C19" s="18"/>
      <c r="D19" s="142">
        <f>SUM(D20:D23)</f>
        <v>49075.22</v>
      </c>
      <c r="E19" s="124">
        <f>SUM(E20:E23)</f>
        <v>35000</v>
      </c>
      <c r="F19" s="19">
        <f>SUM(F20:F23)</f>
        <v>33000</v>
      </c>
      <c r="G19" s="172">
        <f t="shared" si="0"/>
        <v>-5.7142857142857162E-2</v>
      </c>
      <c r="H19" s="214"/>
    </row>
    <row r="20" spans="1:9" hidden="1" x14ac:dyDescent="0.2">
      <c r="A20" s="84" t="s">
        <v>21</v>
      </c>
      <c r="B20" s="22"/>
      <c r="C20" s="35" t="s">
        <v>22</v>
      </c>
      <c r="D20" s="144"/>
      <c r="E20" s="126"/>
      <c r="F20" s="23"/>
      <c r="G20" s="173" t="e">
        <f t="shared" si="0"/>
        <v>#DIV/0!</v>
      </c>
    </row>
    <row r="21" spans="1:9" x14ac:dyDescent="0.2">
      <c r="A21" s="84">
        <v>382540</v>
      </c>
      <c r="B21" s="22"/>
      <c r="C21" s="21" t="s">
        <v>23</v>
      </c>
      <c r="D21" s="144">
        <v>39421</v>
      </c>
      <c r="E21" s="126">
        <v>33000</v>
      </c>
      <c r="F21" s="23">
        <v>33000</v>
      </c>
      <c r="G21" s="173">
        <f t="shared" si="0"/>
        <v>0</v>
      </c>
    </row>
    <row r="22" spans="1:9" hidden="1" x14ac:dyDescent="0.2">
      <c r="A22" s="84">
        <v>3882</v>
      </c>
      <c r="B22" s="22"/>
      <c r="C22" s="21" t="s">
        <v>24</v>
      </c>
      <c r="D22" s="99"/>
      <c r="E22" s="130"/>
      <c r="F22" s="31"/>
      <c r="G22" s="175" t="e">
        <f t="shared" si="0"/>
        <v>#DIV/0!</v>
      </c>
    </row>
    <row r="23" spans="1:9" ht="13.5" thickBot="1" x14ac:dyDescent="0.25">
      <c r="A23" s="85" t="s">
        <v>268</v>
      </c>
      <c r="B23" s="26"/>
      <c r="C23" s="28" t="s">
        <v>263</v>
      </c>
      <c r="D23" s="33">
        <v>9654.2199999999993</v>
      </c>
      <c r="E23" s="127">
        <v>2000</v>
      </c>
      <c r="F23" s="34"/>
      <c r="G23" s="177">
        <f t="shared" si="0"/>
        <v>-1</v>
      </c>
    </row>
    <row r="24" spans="1:9" ht="13.5" thickBot="1" x14ac:dyDescent="0.25">
      <c r="A24" s="25"/>
      <c r="B24" s="39" t="s">
        <v>25</v>
      </c>
      <c r="C24" s="40"/>
      <c r="D24" s="145">
        <f>D25+D30</f>
        <v>14135072.339999998</v>
      </c>
      <c r="E24" s="128">
        <f>E25+E30</f>
        <v>15765471.590000002</v>
      </c>
      <c r="F24" s="36">
        <f>F25+F30</f>
        <v>15926615</v>
      </c>
      <c r="G24" s="178">
        <f t="shared" si="0"/>
        <v>1.022128701194136E-2</v>
      </c>
      <c r="I24" s="215"/>
    </row>
    <row r="25" spans="1:9" ht="13.5" thickBot="1" x14ac:dyDescent="0.25">
      <c r="A25" s="38" t="s">
        <v>273</v>
      </c>
      <c r="B25" s="39" t="s">
        <v>26</v>
      </c>
      <c r="C25" s="40"/>
      <c r="D25" s="145">
        <f>D26+D27+D28+D29</f>
        <v>965619.1</v>
      </c>
      <c r="E25" s="128">
        <f>E26+E27+E28+E29</f>
        <v>1192264.3900000001</v>
      </c>
      <c r="F25" s="36">
        <f>F26+F27+F28+F29</f>
        <v>1116279</v>
      </c>
      <c r="G25" s="178">
        <f t="shared" si="0"/>
        <v>-6.3731996558246684E-2</v>
      </c>
    </row>
    <row r="26" spans="1:9" hidden="1" x14ac:dyDescent="0.2">
      <c r="A26" s="88">
        <v>40</v>
      </c>
      <c r="B26" s="20"/>
      <c r="C26" s="41" t="s">
        <v>27</v>
      </c>
      <c r="D26" s="146"/>
      <c r="E26" s="129"/>
      <c r="F26" s="111"/>
      <c r="G26" s="179" t="e">
        <f t="shared" si="0"/>
        <v>#DIV/0!</v>
      </c>
    </row>
    <row r="27" spans="1:9" x14ac:dyDescent="0.2">
      <c r="A27" s="84">
        <v>413</v>
      </c>
      <c r="B27" s="22"/>
      <c r="C27" s="35" t="s">
        <v>28</v>
      </c>
      <c r="D27" s="99">
        <v>498572.43</v>
      </c>
      <c r="E27" s="130">
        <v>629344.39</v>
      </c>
      <c r="F27" s="31">
        <v>584807</v>
      </c>
      <c r="G27" s="176">
        <f t="shared" si="0"/>
        <v>-7.0767914527688158E-2</v>
      </c>
    </row>
    <row r="28" spans="1:9" x14ac:dyDescent="0.2">
      <c r="A28" s="84">
        <v>4500</v>
      </c>
      <c r="B28" s="22"/>
      <c r="C28" s="42" t="s">
        <v>29</v>
      </c>
      <c r="D28" s="99">
        <v>442924.6</v>
      </c>
      <c r="E28" s="130">
        <v>539037</v>
      </c>
      <c r="F28" s="31">
        <v>507262</v>
      </c>
      <c r="G28" s="176">
        <f t="shared" si="0"/>
        <v>-5.8947716019494001E-2</v>
      </c>
    </row>
    <row r="29" spans="1:9" ht="13.5" thickBot="1" x14ac:dyDescent="0.25">
      <c r="A29" s="89">
        <v>452</v>
      </c>
      <c r="B29" s="43"/>
      <c r="C29" s="44" t="s">
        <v>30</v>
      </c>
      <c r="D29" s="144">
        <v>24122.07</v>
      </c>
      <c r="E29" s="125">
        <v>23883</v>
      </c>
      <c r="F29" s="110">
        <v>24210</v>
      </c>
      <c r="G29" s="173">
        <f t="shared" si="0"/>
        <v>1.3691747267931209E-2</v>
      </c>
    </row>
    <row r="30" spans="1:9" ht="13.5" thickBot="1" x14ac:dyDescent="0.25">
      <c r="A30" s="25"/>
      <c r="B30" s="29" t="s">
        <v>31</v>
      </c>
      <c r="C30" s="18"/>
      <c r="D30" s="142">
        <f>D31+D32+D33</f>
        <v>13169453.239999998</v>
      </c>
      <c r="E30" s="124">
        <f>E31+E32+E33</f>
        <v>14573207.200000001</v>
      </c>
      <c r="F30" s="19">
        <f>F31+F32+F33</f>
        <v>14810336</v>
      </c>
      <c r="G30" s="172">
        <f t="shared" si="0"/>
        <v>1.6271558946887144E-2</v>
      </c>
    </row>
    <row r="31" spans="1:9" x14ac:dyDescent="0.2">
      <c r="A31" s="84">
        <v>50</v>
      </c>
      <c r="B31" s="22"/>
      <c r="C31" s="21" t="s">
        <v>32</v>
      </c>
      <c r="D31" s="30">
        <v>7749140.21</v>
      </c>
      <c r="E31" s="131">
        <v>8746345.2200000007</v>
      </c>
      <c r="F31" s="45">
        <f>9133106+926+309+18000+6000</f>
        <v>9158341</v>
      </c>
      <c r="G31" s="180">
        <f t="shared" si="0"/>
        <v>4.710490720831606E-2</v>
      </c>
    </row>
    <row r="32" spans="1:9" x14ac:dyDescent="0.2">
      <c r="A32" s="84">
        <v>55</v>
      </c>
      <c r="B32" s="22"/>
      <c r="C32" s="21" t="s">
        <v>33</v>
      </c>
      <c r="D32" s="144">
        <v>5418064.0800000001</v>
      </c>
      <c r="E32" s="130">
        <v>5781911.9800000004</v>
      </c>
      <c r="F32" s="31">
        <v>5604795</v>
      </c>
      <c r="G32" s="173">
        <f t="shared" si="0"/>
        <v>-3.0632942980221678E-2</v>
      </c>
    </row>
    <row r="33" spans="1:7" ht="13.5" thickBot="1" x14ac:dyDescent="0.25">
      <c r="A33" s="85">
        <v>60</v>
      </c>
      <c r="B33" s="26"/>
      <c r="C33" s="28" t="s">
        <v>34</v>
      </c>
      <c r="D33" s="33">
        <v>2248.9499999999998</v>
      </c>
      <c r="E33" s="133">
        <v>44950</v>
      </c>
      <c r="F33" s="114">
        <v>47200</v>
      </c>
      <c r="G33" s="181">
        <f t="shared" si="0"/>
        <v>5.0055617352614101E-2</v>
      </c>
    </row>
    <row r="34" spans="1:7" ht="13.5" thickBot="1" x14ac:dyDescent="0.25">
      <c r="A34" s="25"/>
      <c r="B34" s="17" t="s">
        <v>35</v>
      </c>
      <c r="C34" s="32"/>
      <c r="D34" s="100">
        <f>D6-D24</f>
        <v>2212457.3100000024</v>
      </c>
      <c r="E34" s="137">
        <f>E6-E24</f>
        <v>2304571.3899999987</v>
      </c>
      <c r="F34" s="112">
        <f>F6-F24</f>
        <v>1061355</v>
      </c>
      <c r="G34" s="182">
        <f t="shared" si="0"/>
        <v>-0.5394566622646475</v>
      </c>
    </row>
    <row r="35" spans="1:7" ht="13.5" thickBot="1" x14ac:dyDescent="0.25">
      <c r="A35" s="25"/>
      <c r="B35" s="95" t="s">
        <v>36</v>
      </c>
      <c r="C35" s="96"/>
      <c r="D35" s="101">
        <f>D36+D37+D38+D39+D40+D41+D42+D43+D44+D45+D46+D47</f>
        <v>-3530586.4000000004</v>
      </c>
      <c r="E35" s="135">
        <f>E36+E37+E38+E39+E40+E41+E42+E43+E44+E45+E46+E47</f>
        <v>-2544672.9900000002</v>
      </c>
      <c r="F35" s="103">
        <f>F36+F37+F38+F39+F40+F41+F42+F43+F44+F45+F46+F47</f>
        <v>-464972</v>
      </c>
      <c r="G35" s="183">
        <f t="shared" si="0"/>
        <v>-0.81727632515956405</v>
      </c>
    </row>
    <row r="36" spans="1:7" x14ac:dyDescent="0.2">
      <c r="A36" s="84">
        <v>381</v>
      </c>
      <c r="B36" s="22"/>
      <c r="C36" s="21" t="s">
        <v>37</v>
      </c>
      <c r="D36" s="99">
        <v>544.51</v>
      </c>
      <c r="E36" s="125">
        <v>35100</v>
      </c>
      <c r="F36" s="110"/>
      <c r="G36" s="176">
        <f t="shared" si="0"/>
        <v>-1</v>
      </c>
    </row>
    <row r="37" spans="1:7" x14ac:dyDescent="0.2">
      <c r="A37" s="84">
        <v>15</v>
      </c>
      <c r="B37" s="22"/>
      <c r="C37" s="21" t="s">
        <v>38</v>
      </c>
      <c r="D37" s="99">
        <v>-3929167.15</v>
      </c>
      <c r="E37" s="125">
        <v>-1825559</v>
      </c>
      <c r="F37" s="110">
        <v>-325118</v>
      </c>
      <c r="G37" s="176">
        <f t="shared" si="0"/>
        <v>-0.82190770060019969</v>
      </c>
    </row>
    <row r="38" spans="1:7" x14ac:dyDescent="0.2">
      <c r="A38" s="84">
        <v>3502</v>
      </c>
      <c r="B38" s="22"/>
      <c r="C38" s="21" t="s">
        <v>39</v>
      </c>
      <c r="D38" s="99">
        <v>1771792.86</v>
      </c>
      <c r="E38" s="130">
        <v>753000.01</v>
      </c>
      <c r="F38" s="31">
        <v>31956</v>
      </c>
      <c r="G38" s="176">
        <f t="shared" si="0"/>
        <v>-0.95756175355163675</v>
      </c>
    </row>
    <row r="39" spans="1:7" x14ac:dyDescent="0.2">
      <c r="A39" s="84">
        <v>4502</v>
      </c>
      <c r="B39" s="22"/>
      <c r="C39" s="42" t="s">
        <v>40</v>
      </c>
      <c r="D39" s="144">
        <v>-1297251</v>
      </c>
      <c r="E39" s="125">
        <v>-1219914</v>
      </c>
      <c r="F39" s="110">
        <v>-41510</v>
      </c>
      <c r="G39" s="173">
        <f t="shared" si="0"/>
        <v>-0.96597301121226575</v>
      </c>
    </row>
    <row r="40" spans="1:7" hidden="1" x14ac:dyDescent="0.2">
      <c r="A40" s="90" t="s">
        <v>41</v>
      </c>
      <c r="B40" s="46"/>
      <c r="C40" s="21" t="s">
        <v>42</v>
      </c>
      <c r="D40" s="147"/>
      <c r="E40" s="132"/>
      <c r="F40" s="113"/>
      <c r="G40" s="184" t="e">
        <f t="shared" si="0"/>
        <v>#DIV/0!</v>
      </c>
    </row>
    <row r="41" spans="1:7" x14ac:dyDescent="0.2">
      <c r="A41" s="90" t="s">
        <v>43</v>
      </c>
      <c r="B41" s="46"/>
      <c r="C41" s="21" t="s">
        <v>44</v>
      </c>
      <c r="D41" s="147"/>
      <c r="E41" s="132">
        <v>-136000</v>
      </c>
      <c r="F41" s="113"/>
      <c r="G41" s="184">
        <f t="shared" si="0"/>
        <v>-1</v>
      </c>
    </row>
    <row r="42" spans="1:7" hidden="1" x14ac:dyDescent="0.2">
      <c r="A42" s="90" t="s">
        <v>45</v>
      </c>
      <c r="B42" s="22"/>
      <c r="C42" s="46" t="s">
        <v>46</v>
      </c>
      <c r="D42" s="147"/>
      <c r="E42" s="132"/>
      <c r="F42" s="113"/>
      <c r="G42" s="184" t="e">
        <f t="shared" si="0"/>
        <v>#DIV/0!</v>
      </c>
    </row>
    <row r="43" spans="1:7" hidden="1" x14ac:dyDescent="0.2">
      <c r="A43" s="90" t="s">
        <v>47</v>
      </c>
      <c r="B43" s="22"/>
      <c r="C43" s="46" t="s">
        <v>48</v>
      </c>
      <c r="D43" s="147"/>
      <c r="E43" s="132"/>
      <c r="F43" s="113"/>
      <c r="G43" s="184" t="e">
        <f t="shared" si="0"/>
        <v>#DIV/0!</v>
      </c>
    </row>
    <row r="44" spans="1:7" hidden="1" x14ac:dyDescent="0.2">
      <c r="A44" s="84" t="s">
        <v>49</v>
      </c>
      <c r="B44" s="22"/>
      <c r="C44" s="46" t="s">
        <v>50</v>
      </c>
      <c r="D44" s="144"/>
      <c r="E44" s="125"/>
      <c r="F44" s="110"/>
      <c r="G44" s="173" t="e">
        <f t="shared" si="0"/>
        <v>#DIV/0!</v>
      </c>
    </row>
    <row r="45" spans="1:7" hidden="1" x14ac:dyDescent="0.2">
      <c r="A45" s="84" t="s">
        <v>51</v>
      </c>
      <c r="B45" s="22"/>
      <c r="C45" s="42" t="s">
        <v>52</v>
      </c>
      <c r="D45" s="147"/>
      <c r="E45" s="132"/>
      <c r="F45" s="113"/>
      <c r="G45" s="184" t="e">
        <f t="shared" si="0"/>
        <v>#DIV/0!</v>
      </c>
    </row>
    <row r="46" spans="1:7" x14ac:dyDescent="0.2">
      <c r="A46" s="91">
        <v>382</v>
      </c>
      <c r="B46" s="46"/>
      <c r="C46" s="21" t="s">
        <v>53</v>
      </c>
      <c r="D46" s="148">
        <v>586.04</v>
      </c>
      <c r="E46" s="132">
        <v>700</v>
      </c>
      <c r="F46" s="113"/>
      <c r="G46" s="185">
        <f t="shared" si="0"/>
        <v>-1</v>
      </c>
    </row>
    <row r="47" spans="1:7" ht="13.5" thickBot="1" x14ac:dyDescent="0.25">
      <c r="A47" s="85">
        <v>65</v>
      </c>
      <c r="B47" s="26"/>
      <c r="C47" s="28" t="s">
        <v>54</v>
      </c>
      <c r="D47" s="149">
        <v>-77091.66</v>
      </c>
      <c r="E47" s="133">
        <v>-152000</v>
      </c>
      <c r="F47" s="114">
        <v>-130300</v>
      </c>
      <c r="G47" s="186">
        <f t="shared" si="0"/>
        <v>-0.14276315789473681</v>
      </c>
    </row>
    <row r="48" spans="1:7" ht="13.5" thickBot="1" x14ac:dyDescent="0.25">
      <c r="A48" s="11"/>
      <c r="B48" s="29" t="s">
        <v>55</v>
      </c>
      <c r="C48" s="94"/>
      <c r="D48" s="150">
        <f>D34+D35</f>
        <v>-1318129.089999998</v>
      </c>
      <c r="E48" s="134">
        <f>E34+E35</f>
        <v>-240101.60000000149</v>
      </c>
      <c r="F48" s="102">
        <f>F34+F35</f>
        <v>596383</v>
      </c>
      <c r="G48" s="187"/>
    </row>
    <row r="49" spans="1:8" ht="13.5" thickBot="1" x14ac:dyDescent="0.25">
      <c r="A49" s="11"/>
      <c r="B49" s="95" t="s">
        <v>56</v>
      </c>
      <c r="C49" s="96"/>
      <c r="D49" s="101">
        <f>D50+D51</f>
        <v>1221809.92</v>
      </c>
      <c r="E49" s="135">
        <f>E50+E51</f>
        <v>453300</v>
      </c>
      <c r="F49" s="103">
        <f>F50+F51</f>
        <v>-1271698</v>
      </c>
      <c r="G49" s="188"/>
    </row>
    <row r="50" spans="1:8" x14ac:dyDescent="0.2">
      <c r="A50" s="92" t="s">
        <v>57</v>
      </c>
      <c r="B50" s="47"/>
      <c r="C50" s="22" t="s">
        <v>58</v>
      </c>
      <c r="D50" s="151">
        <v>2295000</v>
      </c>
      <c r="E50" s="132">
        <v>2170000</v>
      </c>
      <c r="F50" s="113"/>
      <c r="G50" s="179"/>
    </row>
    <row r="51" spans="1:8" ht="13.5" thickBot="1" x14ac:dyDescent="0.25">
      <c r="A51" s="93" t="s">
        <v>59</v>
      </c>
      <c r="B51" s="48"/>
      <c r="C51" s="26" t="s">
        <v>60</v>
      </c>
      <c r="D51" s="60">
        <v>-1073190.08</v>
      </c>
      <c r="E51" s="136">
        <v>-1716700</v>
      </c>
      <c r="F51" s="115">
        <v>-1271698</v>
      </c>
      <c r="G51" s="189"/>
    </row>
    <row r="52" spans="1:8" ht="13.5" thickBot="1" x14ac:dyDescent="0.25">
      <c r="A52" s="11">
        <v>1001</v>
      </c>
      <c r="B52" s="29" t="s">
        <v>61</v>
      </c>
      <c r="C52" s="94"/>
      <c r="D52" s="152">
        <v>-98804.17</v>
      </c>
      <c r="E52" s="135">
        <v>213198.4</v>
      </c>
      <c r="F52" s="103">
        <f>-650080-926-309-18000-6000</f>
        <v>-675315</v>
      </c>
      <c r="G52" s="190"/>
    </row>
    <row r="53" spans="1:8" ht="13.5" hidden="1" thickBot="1" x14ac:dyDescent="0.25">
      <c r="A53" s="11"/>
      <c r="B53" s="39" t="s">
        <v>62</v>
      </c>
      <c r="C53" s="28"/>
      <c r="D53" s="153"/>
      <c r="E53" s="137"/>
      <c r="F53" s="112"/>
      <c r="G53" s="191"/>
    </row>
    <row r="54" spans="1:8" ht="13.5" thickBot="1" x14ac:dyDescent="0.25">
      <c r="A54" s="11"/>
      <c r="B54" s="50"/>
      <c r="C54" s="51"/>
      <c r="D54" s="154"/>
      <c r="E54" s="138"/>
      <c r="F54" s="116"/>
      <c r="G54" s="192"/>
    </row>
    <row r="55" spans="1:8" ht="40.9" customHeight="1" thickBot="1" x14ac:dyDescent="0.25">
      <c r="A55" s="11"/>
      <c r="B55" s="224" t="s">
        <v>63</v>
      </c>
      <c r="C55" s="225"/>
      <c r="D55" s="142">
        <f>D56+D63+D64+D68+D85+D91+D98+D105+D129+D143</f>
        <v>19438582.150000002</v>
      </c>
      <c r="E55" s="128">
        <f>E56+E63+E64+E68+E85+E91+E98+E105+E129+E143</f>
        <v>19098944.59</v>
      </c>
      <c r="F55" s="36">
        <f>F56+F63+F64+F68+F85+F91+F98+F105+F129+F143</f>
        <v>16426543</v>
      </c>
      <c r="G55" s="178">
        <f t="shared" si="0"/>
        <v>-0.13992404540506598</v>
      </c>
    </row>
    <row r="56" spans="1:8" ht="13.5" thickBot="1" x14ac:dyDescent="0.25">
      <c r="A56" s="52" t="s">
        <v>64</v>
      </c>
      <c r="B56" s="29" t="s">
        <v>65</v>
      </c>
      <c r="C56" s="18"/>
      <c r="D56" s="98">
        <f>SUM(D57:D62)</f>
        <v>1035437.3500000001</v>
      </c>
      <c r="E56" s="161">
        <f>SUM(E57:E62)</f>
        <v>1591450</v>
      </c>
      <c r="F56" s="104">
        <f>SUM(F57:F62)</f>
        <v>1273970</v>
      </c>
      <c r="G56" s="193">
        <f t="shared" si="0"/>
        <v>-0.19949103019259162</v>
      </c>
      <c r="H56" s="213"/>
    </row>
    <row r="57" spans="1:8" x14ac:dyDescent="0.2">
      <c r="A57" s="53" t="s">
        <v>66</v>
      </c>
      <c r="B57" s="22" t="s">
        <v>67</v>
      </c>
      <c r="C57" s="21"/>
      <c r="D57" s="65">
        <v>97733.01</v>
      </c>
      <c r="E57" s="162">
        <v>196468</v>
      </c>
      <c r="F57" s="117">
        <v>109077</v>
      </c>
      <c r="G57" s="194">
        <f t="shared" si="0"/>
        <v>-0.44481035079504039</v>
      </c>
    </row>
    <row r="58" spans="1:8" x14ac:dyDescent="0.2">
      <c r="A58" s="53" t="s">
        <v>68</v>
      </c>
      <c r="B58" s="22" t="s">
        <v>69</v>
      </c>
      <c r="C58" s="21"/>
      <c r="D58" s="65">
        <v>632138.31000000006</v>
      </c>
      <c r="E58" s="162">
        <v>875835</v>
      </c>
      <c r="F58" s="117">
        <v>619780</v>
      </c>
      <c r="G58" s="194">
        <f t="shared" si="0"/>
        <v>-0.29235529523254955</v>
      </c>
    </row>
    <row r="59" spans="1:8" x14ac:dyDescent="0.2">
      <c r="A59" s="53" t="s">
        <v>70</v>
      </c>
      <c r="B59" s="55" t="s">
        <v>71</v>
      </c>
      <c r="C59" s="35"/>
      <c r="D59" s="155"/>
      <c r="E59" s="162">
        <v>42250</v>
      </c>
      <c r="F59" s="117">
        <v>45000</v>
      </c>
      <c r="G59" s="195">
        <f t="shared" si="0"/>
        <v>6.5088757396449815E-2</v>
      </c>
    </row>
    <row r="60" spans="1:8" x14ac:dyDescent="0.2">
      <c r="A60" s="53" t="s">
        <v>72</v>
      </c>
      <c r="B60" s="22" t="s">
        <v>73</v>
      </c>
      <c r="C60" s="21"/>
      <c r="D60" s="65"/>
      <c r="E60" s="162"/>
      <c r="F60" s="117">
        <v>17000</v>
      </c>
      <c r="G60" s="194"/>
    </row>
    <row r="61" spans="1:8" x14ac:dyDescent="0.2">
      <c r="A61" s="53" t="s">
        <v>74</v>
      </c>
      <c r="B61" s="22" t="s">
        <v>75</v>
      </c>
      <c r="C61" s="21"/>
      <c r="D61" s="57">
        <v>77091.66</v>
      </c>
      <c r="E61" s="163">
        <v>152000</v>
      </c>
      <c r="F61" s="58">
        <v>130000</v>
      </c>
      <c r="G61" s="196">
        <f t="shared" si="0"/>
        <v>-0.14473684210526316</v>
      </c>
    </row>
    <row r="62" spans="1:8" ht="13.5" thickBot="1" x14ac:dyDescent="0.25">
      <c r="A62" s="53"/>
      <c r="B62" s="26" t="s">
        <v>76</v>
      </c>
      <c r="C62" s="59"/>
      <c r="D62" s="60">
        <v>228474.37</v>
      </c>
      <c r="E62" s="164">
        <v>324897</v>
      </c>
      <c r="F62" s="49">
        <v>353113</v>
      </c>
      <c r="G62" s="197">
        <f t="shared" si="0"/>
        <v>8.6845985035257423E-2</v>
      </c>
    </row>
    <row r="63" spans="1:8" ht="13.5" hidden="1" thickBot="1" x14ac:dyDescent="0.25">
      <c r="A63" s="52" t="s">
        <v>77</v>
      </c>
      <c r="B63" s="29" t="s">
        <v>78</v>
      </c>
      <c r="C63" s="18"/>
      <c r="D63" s="156"/>
      <c r="E63" s="165"/>
      <c r="F63" s="118"/>
      <c r="G63" s="198"/>
    </row>
    <row r="64" spans="1:8" ht="13.5" thickBot="1" x14ac:dyDescent="0.25">
      <c r="A64" s="52" t="s">
        <v>79</v>
      </c>
      <c r="B64" s="29" t="s">
        <v>80</v>
      </c>
      <c r="C64" s="61"/>
      <c r="D64" s="157">
        <f>SUM(D65:D67)</f>
        <v>2553.6</v>
      </c>
      <c r="E64" s="161">
        <f>SUM(E65:E67)</f>
        <v>10000</v>
      </c>
      <c r="F64" s="104">
        <f>SUM(F65:F67)</f>
        <v>10000</v>
      </c>
      <c r="G64" s="199">
        <f t="shared" si="0"/>
        <v>0</v>
      </c>
    </row>
    <row r="65" spans="1:8" hidden="1" x14ac:dyDescent="0.2">
      <c r="A65" s="53" t="s">
        <v>81</v>
      </c>
      <c r="B65" s="22" t="s">
        <v>82</v>
      </c>
      <c r="C65" s="54"/>
      <c r="D65" s="65"/>
      <c r="E65" s="162"/>
      <c r="F65" s="117"/>
      <c r="G65" s="194"/>
    </row>
    <row r="66" spans="1:8" hidden="1" x14ac:dyDescent="0.2">
      <c r="A66" s="53" t="s">
        <v>83</v>
      </c>
      <c r="B66" s="22" t="s">
        <v>84</v>
      </c>
      <c r="C66" s="54"/>
      <c r="D66" s="65"/>
      <c r="E66" s="162"/>
      <c r="F66" s="117"/>
      <c r="G66" s="194"/>
    </row>
    <row r="67" spans="1:8" ht="13.5" thickBot="1" x14ac:dyDescent="0.25">
      <c r="A67" s="53"/>
      <c r="B67" s="26" t="s">
        <v>85</v>
      </c>
      <c r="C67" s="62"/>
      <c r="D67" s="60">
        <v>2553.6</v>
      </c>
      <c r="E67" s="164">
        <v>10000</v>
      </c>
      <c r="F67" s="49">
        <v>10000</v>
      </c>
      <c r="G67" s="197">
        <f t="shared" si="0"/>
        <v>0</v>
      </c>
    </row>
    <row r="68" spans="1:8" ht="13.5" thickBot="1" x14ac:dyDescent="0.25">
      <c r="A68" s="52" t="s">
        <v>86</v>
      </c>
      <c r="B68" s="29" t="s">
        <v>87</v>
      </c>
      <c r="C68" s="61"/>
      <c r="D68" s="98">
        <f>SUM(D69:D84)</f>
        <v>2954390.7800000003</v>
      </c>
      <c r="E68" s="161">
        <f>SUM(E69:E84)</f>
        <v>1664374</v>
      </c>
      <c r="F68" s="104">
        <f>SUM(F69:F84)</f>
        <v>1310932</v>
      </c>
      <c r="G68" s="200">
        <f t="shared" si="0"/>
        <v>-0.21235731872764174</v>
      </c>
      <c r="H68" s="213"/>
    </row>
    <row r="69" spans="1:8" hidden="1" x14ac:dyDescent="0.2">
      <c r="A69" s="53" t="s">
        <v>88</v>
      </c>
      <c r="B69" s="22" t="s">
        <v>89</v>
      </c>
      <c r="C69" s="54"/>
      <c r="D69" s="63"/>
      <c r="E69" s="166"/>
      <c r="F69" s="119"/>
      <c r="G69" s="201" t="e">
        <f t="shared" si="0"/>
        <v>#DIV/0!</v>
      </c>
    </row>
    <row r="70" spans="1:8" x14ac:dyDescent="0.2">
      <c r="A70" s="53" t="s">
        <v>90</v>
      </c>
      <c r="B70" s="22" t="s">
        <v>264</v>
      </c>
      <c r="C70" s="54"/>
      <c r="D70" s="65">
        <v>51.2</v>
      </c>
      <c r="E70" s="162">
        <v>320</v>
      </c>
      <c r="F70" s="117">
        <v>320</v>
      </c>
      <c r="G70" s="194">
        <f t="shared" si="0"/>
        <v>0</v>
      </c>
    </row>
    <row r="71" spans="1:8" x14ac:dyDescent="0.2">
      <c r="A71" s="53" t="s">
        <v>91</v>
      </c>
      <c r="B71" s="22" t="s">
        <v>92</v>
      </c>
      <c r="C71" s="54"/>
      <c r="D71" s="65">
        <v>13070.43</v>
      </c>
      <c r="E71" s="162">
        <v>5800</v>
      </c>
      <c r="F71" s="117">
        <v>5800</v>
      </c>
      <c r="G71" s="194">
        <f t="shared" ref="G71:G134" si="1">+F71/E71-1</f>
        <v>0</v>
      </c>
    </row>
    <row r="72" spans="1:8" hidden="1" x14ac:dyDescent="0.2">
      <c r="A72" s="53" t="s">
        <v>93</v>
      </c>
      <c r="B72" s="22" t="s">
        <v>94</v>
      </c>
      <c r="C72" s="54"/>
      <c r="D72" s="65"/>
      <c r="E72" s="162"/>
      <c r="F72" s="117"/>
      <c r="G72" s="194" t="e">
        <f t="shared" si="1"/>
        <v>#DIV/0!</v>
      </c>
    </row>
    <row r="73" spans="1:8" hidden="1" x14ac:dyDescent="0.2">
      <c r="A73" s="53" t="s">
        <v>95</v>
      </c>
      <c r="B73" s="22" t="s">
        <v>96</v>
      </c>
      <c r="C73" s="54"/>
      <c r="D73" s="65"/>
      <c r="E73" s="162"/>
      <c r="F73" s="117"/>
      <c r="G73" s="194" t="e">
        <f t="shared" si="1"/>
        <v>#DIV/0!</v>
      </c>
    </row>
    <row r="74" spans="1:8" hidden="1" x14ac:dyDescent="0.2">
      <c r="A74" s="53" t="s">
        <v>97</v>
      </c>
      <c r="B74" s="22" t="s">
        <v>98</v>
      </c>
      <c r="C74" s="54"/>
      <c r="D74" s="65"/>
      <c r="E74" s="162"/>
      <c r="F74" s="117"/>
      <c r="G74" s="194" t="e">
        <f t="shared" si="1"/>
        <v>#DIV/0!</v>
      </c>
    </row>
    <row r="75" spans="1:8" x14ac:dyDescent="0.2">
      <c r="A75" s="53" t="s">
        <v>99</v>
      </c>
      <c r="B75" s="22" t="s">
        <v>100</v>
      </c>
      <c r="C75" s="54"/>
      <c r="D75" s="65">
        <v>1339994.0900000001</v>
      </c>
      <c r="E75" s="162">
        <v>1142285</v>
      </c>
      <c r="F75" s="117">
        <v>751118</v>
      </c>
      <c r="G75" s="194">
        <f t="shared" si="1"/>
        <v>-0.34244256030675357</v>
      </c>
    </row>
    <row r="76" spans="1:8" x14ac:dyDescent="0.2">
      <c r="A76" s="53" t="s">
        <v>101</v>
      </c>
      <c r="B76" s="22" t="s">
        <v>265</v>
      </c>
      <c r="C76" s="54"/>
      <c r="D76" s="65">
        <v>70365.31</v>
      </c>
      <c r="E76" s="162">
        <v>150000</v>
      </c>
      <c r="F76" s="117">
        <v>150000</v>
      </c>
      <c r="G76" s="194">
        <f t="shared" si="1"/>
        <v>0</v>
      </c>
    </row>
    <row r="77" spans="1:8" hidden="1" x14ac:dyDescent="0.2">
      <c r="A77" s="53" t="s">
        <v>102</v>
      </c>
      <c r="B77" s="22" t="s">
        <v>103</v>
      </c>
      <c r="C77" s="54"/>
      <c r="D77" s="65"/>
      <c r="E77" s="162"/>
      <c r="F77" s="117"/>
      <c r="G77" s="194" t="e">
        <f t="shared" si="1"/>
        <v>#DIV/0!</v>
      </c>
    </row>
    <row r="78" spans="1:8" hidden="1" x14ac:dyDescent="0.2">
      <c r="A78" s="53" t="s">
        <v>104</v>
      </c>
      <c r="B78" s="22" t="s">
        <v>105</v>
      </c>
      <c r="C78" s="54"/>
      <c r="D78" s="65"/>
      <c r="E78" s="162"/>
      <c r="F78" s="117"/>
      <c r="G78" s="194" t="e">
        <f t="shared" si="1"/>
        <v>#DIV/0!</v>
      </c>
    </row>
    <row r="79" spans="1:8" hidden="1" x14ac:dyDescent="0.2">
      <c r="A79" s="53" t="s">
        <v>106</v>
      </c>
      <c r="B79" s="22" t="s">
        <v>107</v>
      </c>
      <c r="C79" s="54"/>
      <c r="D79" s="65"/>
      <c r="E79" s="162"/>
      <c r="F79" s="117"/>
      <c r="G79" s="194" t="e">
        <f t="shared" si="1"/>
        <v>#DIV/0!</v>
      </c>
    </row>
    <row r="80" spans="1:8" hidden="1" x14ac:dyDescent="0.2">
      <c r="A80" s="53" t="s">
        <v>108</v>
      </c>
      <c r="B80" s="22" t="s">
        <v>109</v>
      </c>
      <c r="C80" s="54"/>
      <c r="D80" s="65"/>
      <c r="E80" s="162"/>
      <c r="F80" s="117"/>
      <c r="G80" s="194" t="e">
        <f t="shared" si="1"/>
        <v>#DIV/0!</v>
      </c>
    </row>
    <row r="81" spans="1:8" x14ac:dyDescent="0.2">
      <c r="A81" s="53" t="s">
        <v>110</v>
      </c>
      <c r="B81" s="22" t="s">
        <v>111</v>
      </c>
      <c r="C81" s="54"/>
      <c r="D81" s="65">
        <v>45347.28</v>
      </c>
      <c r="E81" s="162">
        <v>57982</v>
      </c>
      <c r="F81" s="117">
        <v>56000</v>
      </c>
      <c r="G81" s="194">
        <f t="shared" si="1"/>
        <v>-3.4183022317270884E-2</v>
      </c>
    </row>
    <row r="82" spans="1:8" x14ac:dyDescent="0.2">
      <c r="A82" s="53" t="s">
        <v>112</v>
      </c>
      <c r="B82" s="22" t="s">
        <v>113</v>
      </c>
      <c r="C82" s="54"/>
      <c r="D82" s="65">
        <v>1281490.8</v>
      </c>
      <c r="E82" s="162">
        <v>77420</v>
      </c>
      <c r="F82" s="117">
        <v>77400</v>
      </c>
      <c r="G82" s="194">
        <f t="shared" si="1"/>
        <v>-2.5833118057350113E-4</v>
      </c>
    </row>
    <row r="83" spans="1:8" ht="13.5" thickBot="1" x14ac:dyDescent="0.25">
      <c r="A83" s="53" t="s">
        <v>114</v>
      </c>
      <c r="B83" s="22" t="s">
        <v>115</v>
      </c>
      <c r="C83" s="54"/>
      <c r="D83" s="65">
        <v>204071.67</v>
      </c>
      <c r="E83" s="162">
        <v>230567</v>
      </c>
      <c r="F83" s="117">
        <f>18000+6000+246294</f>
        <v>270294</v>
      </c>
      <c r="G83" s="194">
        <f t="shared" si="1"/>
        <v>0.17230132672932386</v>
      </c>
    </row>
    <row r="84" spans="1:8" ht="13.5" hidden="1" thickBot="1" x14ac:dyDescent="0.25">
      <c r="A84" s="64"/>
      <c r="B84" s="22" t="s">
        <v>116</v>
      </c>
      <c r="C84" s="54"/>
      <c r="D84" s="65"/>
      <c r="E84" s="167"/>
      <c r="F84" s="120"/>
      <c r="G84" s="194"/>
    </row>
    <row r="85" spans="1:8" ht="13.5" thickBot="1" x14ac:dyDescent="0.25">
      <c r="A85" s="52" t="s">
        <v>117</v>
      </c>
      <c r="B85" s="29" t="s">
        <v>118</v>
      </c>
      <c r="C85" s="61"/>
      <c r="D85" s="157">
        <f>SUM(D86:D90)</f>
        <v>216005.44</v>
      </c>
      <c r="E85" s="161">
        <f>SUM(E86:E90)</f>
        <v>297468</v>
      </c>
      <c r="F85" s="104">
        <f>SUM(F86:F90)</f>
        <v>272732</v>
      </c>
      <c r="G85" s="199">
        <f t="shared" si="1"/>
        <v>-8.3155162908279179E-2</v>
      </c>
      <c r="H85" s="213"/>
    </row>
    <row r="86" spans="1:8" x14ac:dyDescent="0.2">
      <c r="A86" s="53" t="s">
        <v>119</v>
      </c>
      <c r="B86" s="22" t="s">
        <v>120</v>
      </c>
      <c r="C86" s="54"/>
      <c r="D86" s="65">
        <v>5791.25</v>
      </c>
      <c r="E86" s="162">
        <v>12000</v>
      </c>
      <c r="F86" s="117">
        <v>12000</v>
      </c>
      <c r="G86" s="194">
        <f t="shared" si="1"/>
        <v>0</v>
      </c>
    </row>
    <row r="87" spans="1:8" x14ac:dyDescent="0.2">
      <c r="A87" s="53" t="s">
        <v>121</v>
      </c>
      <c r="B87" s="22" t="s">
        <v>122</v>
      </c>
      <c r="C87" s="54"/>
      <c r="D87" s="65">
        <v>29013.9</v>
      </c>
      <c r="E87" s="162">
        <v>31000</v>
      </c>
      <c r="F87" s="117">
        <v>31000</v>
      </c>
      <c r="G87" s="194">
        <f t="shared" si="1"/>
        <v>0</v>
      </c>
    </row>
    <row r="88" spans="1:8" hidden="1" x14ac:dyDescent="0.2">
      <c r="A88" s="53" t="s">
        <v>123</v>
      </c>
      <c r="B88" s="22" t="s">
        <v>124</v>
      </c>
      <c r="C88" s="54"/>
      <c r="D88" s="65"/>
      <c r="E88" s="162"/>
      <c r="F88" s="117"/>
      <c r="G88" s="194"/>
    </row>
    <row r="89" spans="1:8" ht="13.5" thickBot="1" x14ac:dyDescent="0.25">
      <c r="A89" s="53" t="s">
        <v>125</v>
      </c>
      <c r="B89" s="66" t="s">
        <v>126</v>
      </c>
      <c r="C89" s="54"/>
      <c r="D89" s="65">
        <v>181200.29</v>
      </c>
      <c r="E89" s="162">
        <v>254468</v>
      </c>
      <c r="F89" s="117">
        <v>229732</v>
      </c>
      <c r="G89" s="194">
        <f t="shared" si="1"/>
        <v>-9.7206721473819924E-2</v>
      </c>
    </row>
    <row r="90" spans="1:8" ht="13.5" hidden="1" thickBot="1" x14ac:dyDescent="0.25">
      <c r="A90" s="53"/>
      <c r="B90" s="26" t="s">
        <v>127</v>
      </c>
      <c r="C90" s="62"/>
      <c r="D90" s="60"/>
      <c r="E90" s="164"/>
      <c r="F90" s="49"/>
      <c r="G90" s="197"/>
    </row>
    <row r="91" spans="1:8" ht="13.5" thickBot="1" x14ac:dyDescent="0.25">
      <c r="A91" s="52" t="s">
        <v>128</v>
      </c>
      <c r="B91" s="29" t="s">
        <v>129</v>
      </c>
      <c r="C91" s="61"/>
      <c r="D91" s="98">
        <f>SUM(D92:D97)</f>
        <v>432450.65</v>
      </c>
      <c r="E91" s="161">
        <f>SUM(E92:E97)</f>
        <v>495814</v>
      </c>
      <c r="F91" s="104">
        <f>SUM(F92:F97)</f>
        <v>440840</v>
      </c>
      <c r="G91" s="193">
        <f t="shared" si="1"/>
        <v>-0.11087625601536055</v>
      </c>
      <c r="H91" s="213"/>
    </row>
    <row r="92" spans="1:8" hidden="1" x14ac:dyDescent="0.2">
      <c r="A92" s="53" t="s">
        <v>130</v>
      </c>
      <c r="B92" s="22" t="s">
        <v>131</v>
      </c>
      <c r="C92" s="54"/>
      <c r="D92" s="65">
        <v>218.7</v>
      </c>
      <c r="E92" s="162"/>
      <c r="F92" s="117"/>
      <c r="G92" s="194" t="e">
        <f t="shared" si="1"/>
        <v>#DIV/0!</v>
      </c>
    </row>
    <row r="93" spans="1:8" x14ac:dyDescent="0.2">
      <c r="A93" s="53" t="s">
        <v>132</v>
      </c>
      <c r="B93" s="22" t="s">
        <v>133</v>
      </c>
      <c r="C93" s="54"/>
      <c r="D93" s="65">
        <v>2505.12</v>
      </c>
      <c r="E93" s="162">
        <v>16900</v>
      </c>
      <c r="F93" s="117">
        <v>12000</v>
      </c>
      <c r="G93" s="194">
        <f t="shared" si="1"/>
        <v>-0.2899408284023669</v>
      </c>
    </row>
    <row r="94" spans="1:8" x14ac:dyDescent="0.2">
      <c r="A94" s="53" t="s">
        <v>134</v>
      </c>
      <c r="B94" s="22" t="s">
        <v>135</v>
      </c>
      <c r="C94" s="54"/>
      <c r="D94" s="65">
        <v>8076.84</v>
      </c>
      <c r="E94" s="162">
        <v>10000</v>
      </c>
      <c r="F94" s="117">
        <v>10000</v>
      </c>
      <c r="G94" s="194">
        <f t="shared" si="1"/>
        <v>0</v>
      </c>
    </row>
    <row r="95" spans="1:8" x14ac:dyDescent="0.2">
      <c r="A95" s="53" t="s">
        <v>136</v>
      </c>
      <c r="B95" s="22" t="s">
        <v>137</v>
      </c>
      <c r="C95" s="54"/>
      <c r="D95" s="65">
        <v>239906.54</v>
      </c>
      <c r="E95" s="162">
        <v>242350</v>
      </c>
      <c r="F95" s="117">
        <v>242350</v>
      </c>
      <c r="G95" s="194">
        <f t="shared" si="1"/>
        <v>0</v>
      </c>
    </row>
    <row r="96" spans="1:8" ht="13.5" thickBot="1" x14ac:dyDescent="0.25">
      <c r="A96" s="53" t="s">
        <v>138</v>
      </c>
      <c r="B96" s="22" t="s">
        <v>139</v>
      </c>
      <c r="C96" s="54"/>
      <c r="D96" s="65">
        <v>181743.45</v>
      </c>
      <c r="E96" s="162">
        <v>226564</v>
      </c>
      <c r="F96" s="117">
        <f>175255+926+309</f>
        <v>176490</v>
      </c>
      <c r="G96" s="194">
        <f t="shared" si="1"/>
        <v>-0.22101481259158562</v>
      </c>
    </row>
    <row r="97" spans="1:8" ht="13.5" hidden="1" thickBot="1" x14ac:dyDescent="0.25">
      <c r="A97" s="53"/>
      <c r="B97" s="26" t="s">
        <v>140</v>
      </c>
      <c r="C97" s="67"/>
      <c r="D97" s="65"/>
      <c r="E97" s="162"/>
      <c r="F97" s="117"/>
      <c r="G97" s="194" t="e">
        <f t="shared" si="1"/>
        <v>#DIV/0!</v>
      </c>
    </row>
    <row r="98" spans="1:8" ht="13.5" thickBot="1" x14ac:dyDescent="0.25">
      <c r="A98" s="52" t="s">
        <v>141</v>
      </c>
      <c r="B98" s="29" t="s">
        <v>142</v>
      </c>
      <c r="C98" s="61"/>
      <c r="D98" s="98">
        <f>SUM(D99:D104)</f>
        <v>47224.23</v>
      </c>
      <c r="E98" s="161">
        <f>SUM(E99:E104)</f>
        <v>43650</v>
      </c>
      <c r="F98" s="104">
        <f>SUM(F99:F104)</f>
        <v>42800</v>
      </c>
      <c r="G98" s="193">
        <f t="shared" si="1"/>
        <v>-1.9473081328751474E-2</v>
      </c>
      <c r="H98" s="213"/>
    </row>
    <row r="99" spans="1:8" hidden="1" x14ac:dyDescent="0.2">
      <c r="A99" s="53" t="s">
        <v>143</v>
      </c>
      <c r="B99" s="22" t="s">
        <v>144</v>
      </c>
      <c r="C99" s="54"/>
      <c r="D99" s="65"/>
      <c r="E99" s="162"/>
      <c r="F99" s="117"/>
      <c r="G99" s="194" t="e">
        <f t="shared" si="1"/>
        <v>#DIV/0!</v>
      </c>
    </row>
    <row r="100" spans="1:8" hidden="1" x14ac:dyDescent="0.2">
      <c r="A100" s="53" t="s">
        <v>145</v>
      </c>
      <c r="B100" s="22" t="s">
        <v>146</v>
      </c>
      <c r="C100" s="54"/>
      <c r="D100" s="65"/>
      <c r="E100" s="162"/>
      <c r="F100" s="117"/>
      <c r="G100" s="194" t="e">
        <f t="shared" si="1"/>
        <v>#DIV/0!</v>
      </c>
    </row>
    <row r="101" spans="1:8" hidden="1" x14ac:dyDescent="0.2">
      <c r="A101" s="53" t="s">
        <v>147</v>
      </c>
      <c r="B101" s="22" t="s">
        <v>148</v>
      </c>
      <c r="C101" s="54"/>
      <c r="D101" s="65"/>
      <c r="E101" s="162"/>
      <c r="F101" s="117"/>
      <c r="G101" s="194" t="e">
        <f t="shared" si="1"/>
        <v>#DIV/0!</v>
      </c>
    </row>
    <row r="102" spans="1:8" hidden="1" x14ac:dyDescent="0.2">
      <c r="A102" s="53" t="s">
        <v>149</v>
      </c>
      <c r="B102" s="22" t="s">
        <v>150</v>
      </c>
      <c r="C102" s="54"/>
      <c r="D102" s="65"/>
      <c r="E102" s="162"/>
      <c r="F102" s="117"/>
      <c r="G102" s="194" t="e">
        <f t="shared" si="1"/>
        <v>#DIV/0!</v>
      </c>
    </row>
    <row r="103" spans="1:8" x14ac:dyDescent="0.2">
      <c r="A103" s="53" t="s">
        <v>151</v>
      </c>
      <c r="B103" s="22" t="s">
        <v>152</v>
      </c>
      <c r="C103" s="54"/>
      <c r="D103" s="65">
        <v>4470</v>
      </c>
      <c r="E103" s="162">
        <v>4470</v>
      </c>
      <c r="F103" s="117"/>
      <c r="G103" s="194">
        <f t="shared" si="1"/>
        <v>-1</v>
      </c>
    </row>
    <row r="104" spans="1:8" ht="13.5" thickBot="1" x14ac:dyDescent="0.25">
      <c r="A104" s="68"/>
      <c r="B104" s="26" t="s">
        <v>153</v>
      </c>
      <c r="C104" s="27"/>
      <c r="D104" s="60">
        <v>42754.23</v>
      </c>
      <c r="E104" s="164">
        <v>39180</v>
      </c>
      <c r="F104" s="49">
        <v>42800</v>
      </c>
      <c r="G104" s="197">
        <f t="shared" si="1"/>
        <v>9.2394078611536479E-2</v>
      </c>
    </row>
    <row r="105" spans="1:8" ht="13.5" thickBot="1" x14ac:dyDescent="0.25">
      <c r="A105" s="52" t="s">
        <v>154</v>
      </c>
      <c r="B105" s="29" t="s">
        <v>155</v>
      </c>
      <c r="C105" s="61"/>
      <c r="D105" s="98">
        <f>SUM(D106:D128)</f>
        <v>2596095.2800000003</v>
      </c>
      <c r="E105" s="161">
        <f>SUM(E106:E128)</f>
        <v>4486490</v>
      </c>
      <c r="F105" s="104">
        <f>SUM(F106:F128)</f>
        <v>2769091</v>
      </c>
      <c r="G105" s="193">
        <f t="shared" si="1"/>
        <v>-0.38279345323404268</v>
      </c>
      <c r="H105" s="213"/>
    </row>
    <row r="106" spans="1:8" x14ac:dyDescent="0.2">
      <c r="A106" s="53" t="s">
        <v>156</v>
      </c>
      <c r="B106" s="22" t="s">
        <v>266</v>
      </c>
      <c r="C106" s="54"/>
      <c r="D106" s="65">
        <v>959951.89</v>
      </c>
      <c r="E106" s="162">
        <v>1486628</v>
      </c>
      <c r="F106" s="117">
        <v>946831</v>
      </c>
      <c r="G106" s="194">
        <f t="shared" si="1"/>
        <v>-0.36310159636438977</v>
      </c>
    </row>
    <row r="107" spans="1:8" hidden="1" x14ac:dyDescent="0.2">
      <c r="A107" s="53" t="s">
        <v>157</v>
      </c>
      <c r="B107" s="22" t="s">
        <v>267</v>
      </c>
      <c r="C107" s="54"/>
      <c r="D107" s="65"/>
      <c r="E107" s="162"/>
      <c r="F107" s="117"/>
      <c r="G107" s="194"/>
    </row>
    <row r="108" spans="1:8" x14ac:dyDescent="0.2">
      <c r="A108" s="53" t="s">
        <v>158</v>
      </c>
      <c r="B108" s="22" t="s">
        <v>159</v>
      </c>
      <c r="C108" s="54"/>
      <c r="D108" s="65">
        <v>484400.02</v>
      </c>
      <c r="E108" s="162">
        <v>516122</v>
      </c>
      <c r="F108" s="117">
        <v>529923</v>
      </c>
      <c r="G108" s="194">
        <f t="shared" si="1"/>
        <v>2.6739801829799958E-2</v>
      </c>
    </row>
    <row r="109" spans="1:8" hidden="1" x14ac:dyDescent="0.2">
      <c r="A109" s="53" t="s">
        <v>160</v>
      </c>
      <c r="B109" s="22" t="s">
        <v>161</v>
      </c>
      <c r="C109" s="54"/>
      <c r="D109" s="65"/>
      <c r="E109" s="162"/>
      <c r="F109" s="117"/>
      <c r="G109" s="194"/>
    </row>
    <row r="110" spans="1:8" x14ac:dyDescent="0.2">
      <c r="A110" s="53" t="s">
        <v>162</v>
      </c>
      <c r="B110" s="55" t="s">
        <v>163</v>
      </c>
      <c r="C110" s="56"/>
      <c r="D110" s="65">
        <v>109399.2</v>
      </c>
      <c r="E110" s="162">
        <v>136647</v>
      </c>
      <c r="F110" s="117">
        <v>145594</v>
      </c>
      <c r="G110" s="194">
        <f t="shared" si="1"/>
        <v>6.5475275710407121E-2</v>
      </c>
    </row>
    <row r="111" spans="1:8" hidden="1" x14ac:dyDescent="0.2">
      <c r="A111" s="53" t="s">
        <v>164</v>
      </c>
      <c r="B111" s="22" t="s">
        <v>165</v>
      </c>
      <c r="C111" s="54"/>
      <c r="D111" s="65"/>
      <c r="E111" s="162"/>
      <c r="F111" s="117"/>
      <c r="G111" s="194"/>
    </row>
    <row r="112" spans="1:8" x14ac:dyDescent="0.2">
      <c r="A112" s="53" t="s">
        <v>166</v>
      </c>
      <c r="B112" s="22" t="s">
        <v>167</v>
      </c>
      <c r="C112" s="54"/>
      <c r="D112" s="65"/>
      <c r="E112" s="162">
        <v>5000</v>
      </c>
      <c r="F112" s="117">
        <v>209500</v>
      </c>
      <c r="G112" s="194">
        <f t="shared" si="1"/>
        <v>40.9</v>
      </c>
    </row>
    <row r="113" spans="1:7" x14ac:dyDescent="0.2">
      <c r="A113" s="53" t="s">
        <v>168</v>
      </c>
      <c r="B113" s="22" t="s">
        <v>169</v>
      </c>
      <c r="C113" s="54"/>
      <c r="D113" s="65">
        <v>677907.28</v>
      </c>
      <c r="E113" s="162">
        <v>742352</v>
      </c>
      <c r="F113" s="117">
        <v>744000</v>
      </c>
      <c r="G113" s="194">
        <f t="shared" si="1"/>
        <v>2.2199711188224391E-3</v>
      </c>
    </row>
    <row r="114" spans="1:7" x14ac:dyDescent="0.2">
      <c r="A114" s="53" t="s">
        <v>170</v>
      </c>
      <c r="B114" s="22" t="s">
        <v>171</v>
      </c>
      <c r="C114" s="54"/>
      <c r="D114" s="65">
        <v>215805.89</v>
      </c>
      <c r="E114" s="162">
        <v>229617</v>
      </c>
      <c r="F114" s="117">
        <v>179743</v>
      </c>
      <c r="G114" s="194">
        <f t="shared" si="1"/>
        <v>-0.21720517209091661</v>
      </c>
    </row>
    <row r="115" spans="1:7" hidden="1" x14ac:dyDescent="0.2">
      <c r="A115" s="53" t="s">
        <v>172</v>
      </c>
      <c r="B115" s="22" t="s">
        <v>173</v>
      </c>
      <c r="C115" s="54"/>
      <c r="D115" s="65"/>
      <c r="E115" s="162"/>
      <c r="F115" s="117"/>
      <c r="G115" s="194" t="e">
        <f t="shared" si="1"/>
        <v>#DIV/0!</v>
      </c>
    </row>
    <row r="116" spans="1:7" hidden="1" x14ac:dyDescent="0.2">
      <c r="A116" s="53" t="s">
        <v>174</v>
      </c>
      <c r="B116" s="22" t="s">
        <v>175</v>
      </c>
      <c r="C116" s="54"/>
      <c r="D116" s="65"/>
      <c r="E116" s="162"/>
      <c r="F116" s="117"/>
      <c r="G116" s="194" t="e">
        <f t="shared" si="1"/>
        <v>#DIV/0!</v>
      </c>
    </row>
    <row r="117" spans="1:7" hidden="1" x14ac:dyDescent="0.2">
      <c r="A117" s="53" t="s">
        <v>176</v>
      </c>
      <c r="B117" s="22" t="s">
        <v>177</v>
      </c>
      <c r="C117" s="54"/>
      <c r="D117" s="65"/>
      <c r="E117" s="162"/>
      <c r="F117" s="117"/>
      <c r="G117" s="194" t="e">
        <f t="shared" si="1"/>
        <v>#DIV/0!</v>
      </c>
    </row>
    <row r="118" spans="1:7" hidden="1" x14ac:dyDescent="0.2">
      <c r="A118" s="53" t="s">
        <v>178</v>
      </c>
      <c r="B118" s="22" t="s">
        <v>179</v>
      </c>
      <c r="C118" s="54"/>
      <c r="D118" s="65"/>
      <c r="E118" s="162"/>
      <c r="F118" s="117"/>
      <c r="G118" s="194" t="e">
        <f t="shared" si="1"/>
        <v>#DIV/0!</v>
      </c>
    </row>
    <row r="119" spans="1:7" hidden="1" x14ac:dyDescent="0.2">
      <c r="A119" s="53" t="s">
        <v>180</v>
      </c>
      <c r="B119" s="22" t="s">
        <v>181</v>
      </c>
      <c r="C119" s="54"/>
      <c r="D119" s="65"/>
      <c r="E119" s="162"/>
      <c r="F119" s="117"/>
      <c r="G119" s="194" t="e">
        <f t="shared" si="1"/>
        <v>#DIV/0!</v>
      </c>
    </row>
    <row r="120" spans="1:7" x14ac:dyDescent="0.2">
      <c r="A120" s="53" t="s">
        <v>182</v>
      </c>
      <c r="B120" s="22" t="s">
        <v>183</v>
      </c>
      <c r="C120" s="54"/>
      <c r="D120" s="65">
        <v>92721</v>
      </c>
      <c r="E120" s="162">
        <v>93610</v>
      </c>
      <c r="F120" s="117"/>
      <c r="G120" s="194">
        <f t="shared" si="1"/>
        <v>-1</v>
      </c>
    </row>
    <row r="121" spans="1:7" hidden="1" x14ac:dyDescent="0.2">
      <c r="A121" s="53" t="s">
        <v>184</v>
      </c>
      <c r="B121" s="22" t="s">
        <v>185</v>
      </c>
      <c r="C121" s="54"/>
      <c r="D121" s="65"/>
      <c r="E121" s="162"/>
      <c r="F121" s="117"/>
      <c r="G121" s="194" t="e">
        <f t="shared" si="1"/>
        <v>#DIV/0!</v>
      </c>
    </row>
    <row r="122" spans="1:7" hidden="1" x14ac:dyDescent="0.2">
      <c r="A122" s="53" t="s">
        <v>186</v>
      </c>
      <c r="B122" s="22" t="s">
        <v>187</v>
      </c>
      <c r="C122" s="54"/>
      <c r="D122" s="65"/>
      <c r="E122" s="162"/>
      <c r="F122" s="117"/>
      <c r="G122" s="194" t="e">
        <f t="shared" si="1"/>
        <v>#DIV/0!</v>
      </c>
    </row>
    <row r="123" spans="1:7" hidden="1" x14ac:dyDescent="0.2">
      <c r="A123" s="53" t="s">
        <v>188</v>
      </c>
      <c r="B123" s="22" t="s">
        <v>189</v>
      </c>
      <c r="C123" s="54"/>
      <c r="D123" s="65"/>
      <c r="E123" s="162"/>
      <c r="F123" s="117"/>
      <c r="G123" s="194" t="e">
        <f t="shared" si="1"/>
        <v>#DIV/0!</v>
      </c>
    </row>
    <row r="124" spans="1:7" hidden="1" x14ac:dyDescent="0.2">
      <c r="A124" s="53" t="s">
        <v>190</v>
      </c>
      <c r="B124" s="55" t="s">
        <v>191</v>
      </c>
      <c r="C124" s="56"/>
      <c r="D124" s="65"/>
      <c r="E124" s="162"/>
      <c r="F124" s="117"/>
      <c r="G124" s="194" t="e">
        <f t="shared" si="1"/>
        <v>#DIV/0!</v>
      </c>
    </row>
    <row r="125" spans="1:7" x14ac:dyDescent="0.2">
      <c r="A125" s="53" t="s">
        <v>192</v>
      </c>
      <c r="B125" s="22" t="s">
        <v>193</v>
      </c>
      <c r="C125" s="54"/>
      <c r="D125" s="65"/>
      <c r="E125" s="162">
        <v>3500</v>
      </c>
      <c r="F125" s="117">
        <v>3500</v>
      </c>
      <c r="G125" s="194">
        <f t="shared" si="1"/>
        <v>0</v>
      </c>
    </row>
    <row r="126" spans="1:7" x14ac:dyDescent="0.2">
      <c r="A126" s="53" t="s">
        <v>194</v>
      </c>
      <c r="B126" s="22" t="s">
        <v>195</v>
      </c>
      <c r="C126" s="54"/>
      <c r="D126" s="65">
        <v>49410</v>
      </c>
      <c r="E126" s="162">
        <v>81000</v>
      </c>
      <c r="F126" s="117"/>
      <c r="G126" s="194">
        <f t="shared" si="1"/>
        <v>-1</v>
      </c>
    </row>
    <row r="127" spans="1:7" hidden="1" x14ac:dyDescent="0.2">
      <c r="A127" s="53" t="s">
        <v>196</v>
      </c>
      <c r="B127" s="22" t="s">
        <v>197</v>
      </c>
      <c r="C127" s="54"/>
      <c r="D127" s="65"/>
      <c r="E127" s="162"/>
      <c r="F127" s="117"/>
      <c r="G127" s="194" t="e">
        <f t="shared" si="1"/>
        <v>#DIV/0!</v>
      </c>
    </row>
    <row r="128" spans="1:7" ht="13.5" thickBot="1" x14ac:dyDescent="0.25">
      <c r="A128" s="53"/>
      <c r="B128" s="26" t="s">
        <v>198</v>
      </c>
      <c r="C128" s="27"/>
      <c r="D128" s="60">
        <v>6500</v>
      </c>
      <c r="E128" s="164">
        <v>1192014</v>
      </c>
      <c r="F128" s="49">
        <v>10000</v>
      </c>
      <c r="G128" s="197">
        <f t="shared" si="1"/>
        <v>-0.99161083678547401</v>
      </c>
    </row>
    <row r="129" spans="1:8" ht="13.5" thickBot="1" x14ac:dyDescent="0.25">
      <c r="A129" s="52" t="s">
        <v>199</v>
      </c>
      <c r="B129" s="29" t="s">
        <v>200</v>
      </c>
      <c r="C129" s="61"/>
      <c r="D129" s="157">
        <f>SUM(D130:D142)</f>
        <v>10855373.140000001</v>
      </c>
      <c r="E129" s="161">
        <f>SUM(E130:E142)</f>
        <v>8933782</v>
      </c>
      <c r="F129" s="104">
        <f>SUM(F130:F142)</f>
        <v>8743795</v>
      </c>
      <c r="G129" s="199">
        <f t="shared" si="1"/>
        <v>-2.1266133424791445E-2</v>
      </c>
      <c r="H129" s="213"/>
    </row>
    <row r="130" spans="1:8" x14ac:dyDescent="0.2">
      <c r="A130" s="53" t="s">
        <v>201</v>
      </c>
      <c r="B130" s="22" t="s">
        <v>202</v>
      </c>
      <c r="C130" s="54"/>
      <c r="D130" s="65">
        <v>5279549.53</v>
      </c>
      <c r="E130" s="162">
        <v>2613908</v>
      </c>
      <c r="F130" s="117">
        <v>2616131</v>
      </c>
      <c r="G130" s="194">
        <f t="shared" si="1"/>
        <v>8.5045074271938859E-4</v>
      </c>
    </row>
    <row r="131" spans="1:8" x14ac:dyDescent="0.2">
      <c r="A131" s="53" t="s">
        <v>203</v>
      </c>
      <c r="B131" s="55" t="s">
        <v>204</v>
      </c>
      <c r="C131" s="56"/>
      <c r="D131" s="65">
        <v>26859</v>
      </c>
      <c r="E131" s="162"/>
      <c r="F131" s="117"/>
      <c r="G131" s="194"/>
    </row>
    <row r="132" spans="1:8" hidden="1" x14ac:dyDescent="0.2">
      <c r="A132" s="53" t="s">
        <v>205</v>
      </c>
      <c r="B132" s="55" t="s">
        <v>206</v>
      </c>
      <c r="C132" s="56"/>
      <c r="D132" s="65"/>
      <c r="E132" s="162"/>
      <c r="F132" s="117"/>
      <c r="G132" s="194" t="e">
        <f t="shared" si="1"/>
        <v>#DIV/0!</v>
      </c>
    </row>
    <row r="133" spans="1:8" x14ac:dyDescent="0.2">
      <c r="A133" s="53" t="s">
        <v>207</v>
      </c>
      <c r="B133" s="55" t="s">
        <v>208</v>
      </c>
      <c r="C133" s="56"/>
      <c r="D133" s="65">
        <v>606489.15</v>
      </c>
      <c r="E133" s="162">
        <v>814074</v>
      </c>
      <c r="F133" s="117">
        <v>922258</v>
      </c>
      <c r="G133" s="194">
        <f t="shared" si="1"/>
        <v>0.1328920958045583</v>
      </c>
    </row>
    <row r="134" spans="1:8" x14ac:dyDescent="0.2">
      <c r="A134" s="53" t="s">
        <v>209</v>
      </c>
      <c r="B134" s="55" t="s">
        <v>210</v>
      </c>
      <c r="C134" s="56"/>
      <c r="D134" s="65">
        <v>4416123.22</v>
      </c>
      <c r="E134" s="162">
        <v>4823526</v>
      </c>
      <c r="F134" s="117">
        <v>4549287</v>
      </c>
      <c r="G134" s="194">
        <f t="shared" si="1"/>
        <v>-5.6854467043403467E-2</v>
      </c>
    </row>
    <row r="135" spans="1:8" x14ac:dyDescent="0.2">
      <c r="A135" s="53" t="s">
        <v>211</v>
      </c>
      <c r="B135" s="22" t="s">
        <v>212</v>
      </c>
      <c r="C135" s="54"/>
      <c r="D135" s="65">
        <v>245862.45</v>
      </c>
      <c r="E135" s="162">
        <v>284873</v>
      </c>
      <c r="F135" s="117">
        <v>284146</v>
      </c>
      <c r="G135" s="194">
        <f t="shared" ref="G135:G157" si="2">+F135/E135-1</f>
        <v>-2.5520144064197225E-3</v>
      </c>
    </row>
    <row r="136" spans="1:8" hidden="1" x14ac:dyDescent="0.2">
      <c r="A136" s="53" t="s">
        <v>213</v>
      </c>
      <c r="B136" s="22" t="s">
        <v>214</v>
      </c>
      <c r="C136" s="54"/>
      <c r="D136" s="65"/>
      <c r="E136" s="162"/>
      <c r="F136" s="117"/>
      <c r="G136" s="194" t="e">
        <f t="shared" si="2"/>
        <v>#DIV/0!</v>
      </c>
    </row>
    <row r="137" spans="1:8" hidden="1" x14ac:dyDescent="0.2">
      <c r="A137" s="53" t="s">
        <v>215</v>
      </c>
      <c r="B137" s="22" t="s">
        <v>216</v>
      </c>
      <c r="C137" s="54"/>
      <c r="D137" s="65"/>
      <c r="E137" s="162"/>
      <c r="F137" s="117"/>
      <c r="G137" s="194" t="e">
        <f t="shared" si="2"/>
        <v>#DIV/0!</v>
      </c>
    </row>
    <row r="138" spans="1:8" x14ac:dyDescent="0.2">
      <c r="A138" s="53" t="s">
        <v>217</v>
      </c>
      <c r="B138" s="22" t="s">
        <v>218</v>
      </c>
      <c r="C138" s="54"/>
      <c r="D138" s="65">
        <v>2339.4</v>
      </c>
      <c r="E138" s="162">
        <v>4163</v>
      </c>
      <c r="F138" s="117">
        <v>4163</v>
      </c>
      <c r="G138" s="194">
        <f t="shared" si="2"/>
        <v>0</v>
      </c>
    </row>
    <row r="139" spans="1:8" x14ac:dyDescent="0.2">
      <c r="A139" s="53" t="s">
        <v>219</v>
      </c>
      <c r="B139" s="22" t="s">
        <v>220</v>
      </c>
      <c r="C139" s="54"/>
      <c r="D139" s="65">
        <v>2480.4899999999998</v>
      </c>
      <c r="E139" s="162">
        <v>4338</v>
      </c>
      <c r="F139" s="117">
        <v>4800</v>
      </c>
      <c r="G139" s="194">
        <f t="shared" si="2"/>
        <v>0.10650069156293229</v>
      </c>
    </row>
    <row r="140" spans="1:8" hidden="1" x14ac:dyDescent="0.2">
      <c r="A140" s="53" t="s">
        <v>221</v>
      </c>
      <c r="B140" s="69" t="s">
        <v>222</v>
      </c>
      <c r="C140" s="56"/>
      <c r="D140" s="65"/>
      <c r="E140" s="162"/>
      <c r="F140" s="117"/>
      <c r="G140" s="194" t="e">
        <f t="shared" si="2"/>
        <v>#DIV/0!</v>
      </c>
    </row>
    <row r="141" spans="1:8" x14ac:dyDescent="0.2">
      <c r="A141" s="53" t="s">
        <v>223</v>
      </c>
      <c r="B141" s="69" t="s">
        <v>224</v>
      </c>
      <c r="C141" s="56"/>
      <c r="D141" s="65">
        <v>65181.93</v>
      </c>
      <c r="E141" s="162">
        <v>162115</v>
      </c>
      <c r="F141" s="117">
        <v>140398</v>
      </c>
      <c r="G141" s="194">
        <f t="shared" si="2"/>
        <v>-0.13396046016716523</v>
      </c>
    </row>
    <row r="142" spans="1:8" ht="13.5" thickBot="1" x14ac:dyDescent="0.25">
      <c r="A142" s="53"/>
      <c r="B142" s="26" t="s">
        <v>225</v>
      </c>
      <c r="C142" s="62"/>
      <c r="D142" s="60">
        <v>210487.97</v>
      </c>
      <c r="E142" s="168">
        <v>226785</v>
      </c>
      <c r="F142" s="121">
        <v>222612</v>
      </c>
      <c r="G142" s="197">
        <f t="shared" si="2"/>
        <v>-1.840068787618232E-2</v>
      </c>
    </row>
    <row r="143" spans="1:8" ht="13.5" thickBot="1" x14ac:dyDescent="0.25">
      <c r="A143" s="52" t="s">
        <v>226</v>
      </c>
      <c r="B143" s="29" t="s">
        <v>227</v>
      </c>
      <c r="C143" s="61"/>
      <c r="D143" s="98">
        <f>SUM(D144:D158)</f>
        <v>1299051.6800000002</v>
      </c>
      <c r="E143" s="161">
        <f>SUM(E144:E158)</f>
        <v>1575916.5899999999</v>
      </c>
      <c r="F143" s="104">
        <f>SUM(F144:F158)</f>
        <v>1562383</v>
      </c>
      <c r="G143" s="193">
        <f t="shared" si="2"/>
        <v>-8.5877578076640759E-3</v>
      </c>
      <c r="H143" s="213"/>
    </row>
    <row r="144" spans="1:8" ht="12" hidden="1" customHeight="1" x14ac:dyDescent="0.2">
      <c r="A144" s="53" t="s">
        <v>228</v>
      </c>
      <c r="B144" s="55" t="s">
        <v>229</v>
      </c>
      <c r="C144" s="56"/>
      <c r="D144" s="65"/>
      <c r="E144" s="162"/>
      <c r="F144" s="117"/>
      <c r="G144" s="194" t="e">
        <f t="shared" si="2"/>
        <v>#DIV/0!</v>
      </c>
    </row>
    <row r="145" spans="1:7" x14ac:dyDescent="0.2">
      <c r="A145" s="53" t="s">
        <v>230</v>
      </c>
      <c r="B145" s="22" t="s">
        <v>231</v>
      </c>
      <c r="C145" s="54"/>
      <c r="D145" s="65">
        <v>54293.85</v>
      </c>
      <c r="E145" s="162">
        <v>62112</v>
      </c>
      <c r="F145" s="117">
        <v>62941</v>
      </c>
      <c r="G145" s="194">
        <f t="shared" si="2"/>
        <v>1.334685729005658E-2</v>
      </c>
    </row>
    <row r="146" spans="1:7" x14ac:dyDescent="0.2">
      <c r="A146" s="53" t="s">
        <v>232</v>
      </c>
      <c r="B146" s="22" t="s">
        <v>233</v>
      </c>
      <c r="C146" s="54"/>
      <c r="D146" s="65">
        <v>56641.85</v>
      </c>
      <c r="E146" s="162">
        <v>49297</v>
      </c>
      <c r="F146" s="117">
        <v>49297</v>
      </c>
      <c r="G146" s="194">
        <f t="shared" si="2"/>
        <v>0</v>
      </c>
    </row>
    <row r="147" spans="1:7" x14ac:dyDescent="0.2">
      <c r="A147" s="53" t="s">
        <v>234</v>
      </c>
      <c r="B147" s="22" t="s">
        <v>235</v>
      </c>
      <c r="C147" s="54"/>
      <c r="D147" s="65">
        <v>220959.05</v>
      </c>
      <c r="E147" s="162">
        <v>235643</v>
      </c>
      <c r="F147" s="117">
        <v>237184</v>
      </c>
      <c r="G147" s="194">
        <f t="shared" si="2"/>
        <v>6.5395534770817942E-3</v>
      </c>
    </row>
    <row r="148" spans="1:7" x14ac:dyDescent="0.2">
      <c r="A148" s="53" t="s">
        <v>236</v>
      </c>
      <c r="B148" s="22" t="s">
        <v>237</v>
      </c>
      <c r="C148" s="54"/>
      <c r="D148" s="65">
        <v>113722.14</v>
      </c>
      <c r="E148" s="162">
        <v>126534</v>
      </c>
      <c r="F148" s="117">
        <v>115872</v>
      </c>
      <c r="G148" s="194">
        <f t="shared" si="2"/>
        <v>-8.4261937502963624E-2</v>
      </c>
    </row>
    <row r="149" spans="1:7" ht="12" hidden="1" customHeight="1" x14ac:dyDescent="0.2">
      <c r="A149" s="53" t="s">
        <v>238</v>
      </c>
      <c r="B149" s="55" t="s">
        <v>239</v>
      </c>
      <c r="C149" s="56"/>
      <c r="D149" s="65"/>
      <c r="E149" s="162"/>
      <c r="F149" s="117"/>
      <c r="G149" s="194" t="e">
        <f t="shared" si="2"/>
        <v>#DIV/0!</v>
      </c>
    </row>
    <row r="150" spans="1:7" x14ac:dyDescent="0.2">
      <c r="A150" s="53" t="s">
        <v>240</v>
      </c>
      <c r="B150" s="22" t="s">
        <v>241</v>
      </c>
      <c r="C150" s="54"/>
      <c r="D150" s="65">
        <v>37652.949999999997</v>
      </c>
      <c r="E150" s="162">
        <v>43775</v>
      </c>
      <c r="F150" s="117">
        <v>60146</v>
      </c>
      <c r="G150" s="194">
        <f t="shared" si="2"/>
        <v>0.37398058252427191</v>
      </c>
    </row>
    <row r="151" spans="1:7" x14ac:dyDescent="0.2">
      <c r="A151" s="53" t="s">
        <v>242</v>
      </c>
      <c r="B151" s="22" t="s">
        <v>243</v>
      </c>
      <c r="C151" s="54"/>
      <c r="D151" s="65">
        <v>177873.5</v>
      </c>
      <c r="E151" s="162">
        <v>208957.62</v>
      </c>
      <c r="F151" s="117">
        <v>190980</v>
      </c>
      <c r="G151" s="194">
        <f t="shared" si="2"/>
        <v>-8.6034766284187159E-2</v>
      </c>
    </row>
    <row r="152" spans="1:7" ht="12" hidden="1" customHeight="1" x14ac:dyDescent="0.2">
      <c r="A152" s="53" t="s">
        <v>244</v>
      </c>
      <c r="B152" s="22" t="s">
        <v>245</v>
      </c>
      <c r="C152" s="54"/>
      <c r="D152" s="65"/>
      <c r="E152" s="162"/>
      <c r="F152" s="117"/>
      <c r="G152" s="194" t="e">
        <f t="shared" si="2"/>
        <v>#DIV/0!</v>
      </c>
    </row>
    <row r="153" spans="1:7" hidden="1" x14ac:dyDescent="0.2">
      <c r="A153" s="53" t="s">
        <v>246</v>
      </c>
      <c r="B153" s="22" t="s">
        <v>247</v>
      </c>
      <c r="C153" s="54"/>
      <c r="D153" s="65"/>
      <c r="E153" s="162"/>
      <c r="F153" s="117"/>
      <c r="G153" s="194" t="e">
        <f t="shared" si="2"/>
        <v>#DIV/0!</v>
      </c>
    </row>
    <row r="154" spans="1:7" x14ac:dyDescent="0.2">
      <c r="A154" s="53" t="s">
        <v>248</v>
      </c>
      <c r="B154" s="22" t="s">
        <v>249</v>
      </c>
      <c r="C154" s="54"/>
      <c r="D154" s="65">
        <v>115667.37</v>
      </c>
      <c r="E154" s="162">
        <v>133804</v>
      </c>
      <c r="F154" s="117">
        <v>114545</v>
      </c>
      <c r="G154" s="194">
        <f t="shared" si="2"/>
        <v>-0.14393441152730857</v>
      </c>
    </row>
    <row r="155" spans="1:7" x14ac:dyDescent="0.2">
      <c r="A155" s="53" t="s">
        <v>250</v>
      </c>
      <c r="B155" s="66" t="s">
        <v>251</v>
      </c>
      <c r="C155" s="54"/>
      <c r="D155" s="57">
        <v>211765.03</v>
      </c>
      <c r="E155" s="163">
        <v>313761.96999999997</v>
      </c>
      <c r="F155" s="58">
        <v>307293</v>
      </c>
      <c r="G155" s="196">
        <f t="shared" si="2"/>
        <v>-2.0617444491440318E-2</v>
      </c>
    </row>
    <row r="156" spans="1:7" x14ac:dyDescent="0.2">
      <c r="A156" s="53" t="s">
        <v>252</v>
      </c>
      <c r="B156" s="22" t="s">
        <v>253</v>
      </c>
      <c r="C156" s="54"/>
      <c r="D156" s="65">
        <v>91004.72</v>
      </c>
      <c r="E156" s="162">
        <v>120560</v>
      </c>
      <c r="F156" s="117">
        <v>118560</v>
      </c>
      <c r="G156" s="194">
        <f t="shared" si="2"/>
        <v>-1.6589250165892522E-2</v>
      </c>
    </row>
    <row r="157" spans="1:7" ht="13.5" thickBot="1" x14ac:dyDescent="0.25">
      <c r="A157" s="53" t="s">
        <v>254</v>
      </c>
      <c r="B157" s="22" t="s">
        <v>255</v>
      </c>
      <c r="C157" s="54"/>
      <c r="D157" s="65">
        <v>219471.22</v>
      </c>
      <c r="E157" s="162">
        <v>281472</v>
      </c>
      <c r="F157" s="117">
        <v>305565</v>
      </c>
      <c r="G157" s="194">
        <f t="shared" si="2"/>
        <v>8.5596435879945476E-2</v>
      </c>
    </row>
    <row r="158" spans="1:7" ht="13.5" hidden="1" thickBot="1" x14ac:dyDescent="0.25">
      <c r="A158" s="70"/>
      <c r="B158" s="22" t="s">
        <v>256</v>
      </c>
      <c r="C158" s="54"/>
      <c r="D158" s="65"/>
      <c r="E158" s="162"/>
      <c r="F158" s="117"/>
      <c r="G158" s="194"/>
    </row>
    <row r="159" spans="1:7" ht="13.5" thickBot="1" x14ac:dyDescent="0.25">
      <c r="A159" s="71"/>
      <c r="B159" s="72"/>
      <c r="C159" s="73"/>
      <c r="D159" s="158"/>
      <c r="E159" s="139"/>
      <c r="F159" s="122"/>
      <c r="G159" s="202"/>
    </row>
    <row r="160" spans="1:7" ht="22.5" thickBot="1" x14ac:dyDescent="0.25">
      <c r="A160" s="11"/>
      <c r="B160" s="74" t="s">
        <v>257</v>
      </c>
      <c r="C160" s="74"/>
      <c r="D160" s="159" t="s">
        <v>259</v>
      </c>
      <c r="E160" s="140" t="s">
        <v>258</v>
      </c>
      <c r="F160" s="75" t="s">
        <v>258</v>
      </c>
      <c r="G160" s="203"/>
    </row>
    <row r="161" spans="1:7" x14ac:dyDescent="0.2">
      <c r="A161" s="37"/>
      <c r="B161" s="76" t="s">
        <v>260</v>
      </c>
      <c r="C161" s="77"/>
      <c r="D161" s="30">
        <v>8164036</v>
      </c>
      <c r="E161" s="131">
        <v>8164036</v>
      </c>
      <c r="F161" s="45">
        <v>8664839</v>
      </c>
      <c r="G161" s="180"/>
    </row>
    <row r="162" spans="1:7" hidden="1" x14ac:dyDescent="0.2">
      <c r="A162" s="37"/>
      <c r="B162" s="78"/>
      <c r="C162" s="79" t="s">
        <v>261</v>
      </c>
      <c r="D162" s="99"/>
      <c r="E162" s="130"/>
      <c r="F162" s="31"/>
      <c r="G162" s="176"/>
    </row>
    <row r="163" spans="1:7" ht="13.5" thickBot="1" x14ac:dyDescent="0.25">
      <c r="A163" s="25"/>
      <c r="B163" s="80" t="s">
        <v>262</v>
      </c>
      <c r="C163" s="81"/>
      <c r="D163" s="160">
        <v>1431692.69</v>
      </c>
      <c r="E163" s="127">
        <v>1431692.69</v>
      </c>
      <c r="F163" s="34">
        <v>1673020.27</v>
      </c>
      <c r="G163" s="204"/>
    </row>
    <row r="164" spans="1:7" x14ac:dyDescent="0.2">
      <c r="D164" s="8"/>
      <c r="E164" s="1"/>
    </row>
    <row r="165" spans="1:7" x14ac:dyDescent="0.2">
      <c r="D165" s="8"/>
      <c r="E165" s="1"/>
    </row>
    <row r="166" spans="1:7" x14ac:dyDescent="0.2">
      <c r="B166" s="1"/>
      <c r="C166" s="1"/>
      <c r="D166" s="8"/>
      <c r="E166" s="1"/>
      <c r="F166" s="1"/>
    </row>
    <row r="167" spans="1:7" x14ac:dyDescent="0.2">
      <c r="B167" s="1"/>
      <c r="C167" s="1"/>
      <c r="D167" s="8"/>
      <c r="E167" s="1"/>
      <c r="F167" s="1"/>
    </row>
    <row r="168" spans="1:7" x14ac:dyDescent="0.2">
      <c r="B168" s="1"/>
      <c r="C168" s="1"/>
      <c r="D168" s="8"/>
      <c r="E168" s="1"/>
      <c r="F168" s="1"/>
    </row>
    <row r="169" spans="1:7" x14ac:dyDescent="0.2">
      <c r="B169" s="1"/>
      <c r="C169" s="1"/>
      <c r="D169" s="8"/>
      <c r="E169" s="1"/>
      <c r="F169" s="1"/>
    </row>
    <row r="170" spans="1:7" x14ac:dyDescent="0.2">
      <c r="B170" s="1"/>
      <c r="C170" s="1"/>
      <c r="D170" s="8"/>
      <c r="E170" s="1"/>
      <c r="F170" s="1"/>
    </row>
    <row r="171" spans="1:7" x14ac:dyDescent="0.2">
      <c r="B171" s="1"/>
      <c r="C171" s="1"/>
      <c r="D171" s="8"/>
      <c r="E171" s="1"/>
      <c r="F171" s="1"/>
    </row>
    <row r="172" spans="1:7" x14ac:dyDescent="0.2">
      <c r="B172" s="1"/>
      <c r="C172" s="1"/>
      <c r="D172" s="8"/>
      <c r="E172" s="1"/>
      <c r="F172" s="1"/>
    </row>
    <row r="173" spans="1:7" x14ac:dyDescent="0.2">
      <c r="B173" s="1"/>
      <c r="C173" s="1"/>
      <c r="D173" s="8"/>
      <c r="E173" s="1"/>
      <c r="F173" s="1"/>
    </row>
    <row r="174" spans="1:7" x14ac:dyDescent="0.2">
      <c r="B174" s="1"/>
      <c r="C174" s="1"/>
      <c r="D174" s="8"/>
      <c r="E174" s="1"/>
      <c r="F174" s="1"/>
    </row>
    <row r="175" spans="1:7" x14ac:dyDescent="0.2">
      <c r="B175" s="1"/>
      <c r="C175" s="1"/>
      <c r="D175" s="8"/>
      <c r="E175" s="1"/>
      <c r="F175" s="1"/>
    </row>
    <row r="176" spans="1:7" x14ac:dyDescent="0.2">
      <c r="B176" s="1"/>
      <c r="C176" s="1"/>
      <c r="D176" s="8"/>
      <c r="E176" s="1"/>
      <c r="F176" s="1"/>
    </row>
    <row r="177" spans="2:6" customFormat="1" x14ac:dyDescent="0.2">
      <c r="B177" s="1"/>
      <c r="C177" s="1"/>
      <c r="D177" s="8"/>
      <c r="E177" s="1"/>
      <c r="F177" s="1"/>
    </row>
    <row r="178" spans="2:6" customFormat="1" x14ac:dyDescent="0.2">
      <c r="B178" s="1"/>
      <c r="C178" s="1"/>
      <c r="D178" s="8"/>
      <c r="E178" s="1"/>
      <c r="F178" s="1"/>
    </row>
    <row r="179" spans="2:6" customFormat="1" x14ac:dyDescent="0.2">
      <c r="B179" s="1"/>
      <c r="C179" s="1"/>
      <c r="D179" s="8"/>
      <c r="E179" s="1"/>
      <c r="F179" s="1"/>
    </row>
    <row r="180" spans="2:6" customFormat="1" x14ac:dyDescent="0.2">
      <c r="B180" s="1"/>
      <c r="C180" s="1"/>
      <c r="D180" s="8"/>
      <c r="E180" s="1"/>
      <c r="F180" s="1"/>
    </row>
    <row r="181" spans="2:6" customFormat="1" x14ac:dyDescent="0.2">
      <c r="B181" s="1"/>
      <c r="C181" s="1"/>
      <c r="D181" s="8"/>
      <c r="E181" s="1"/>
      <c r="F181" s="1"/>
    </row>
    <row r="182" spans="2:6" customFormat="1" x14ac:dyDescent="0.2">
      <c r="B182" s="1"/>
      <c r="C182" s="1"/>
      <c r="D182" s="8"/>
      <c r="E182" s="1"/>
      <c r="F182" s="1"/>
    </row>
    <row r="183" spans="2:6" customFormat="1" x14ac:dyDescent="0.2">
      <c r="B183" s="1"/>
      <c r="C183" s="1"/>
      <c r="D183" s="8"/>
      <c r="E183" s="1"/>
      <c r="F183" s="1"/>
    </row>
    <row r="184" spans="2:6" customFormat="1" x14ac:dyDescent="0.2">
      <c r="B184" s="1"/>
      <c r="C184" s="1"/>
      <c r="D184" s="8"/>
      <c r="E184" s="1"/>
      <c r="F184" s="1"/>
    </row>
    <row r="185" spans="2:6" customFormat="1" x14ac:dyDescent="0.2">
      <c r="B185" s="1"/>
      <c r="C185" s="1"/>
      <c r="D185" s="8"/>
      <c r="E185" s="1"/>
      <c r="F185" s="1"/>
    </row>
    <row r="186" spans="2:6" customFormat="1" x14ac:dyDescent="0.2">
      <c r="B186" s="1"/>
      <c r="C186" s="1"/>
      <c r="D186" s="8"/>
      <c r="E186" s="1"/>
      <c r="F186" s="1"/>
    </row>
    <row r="187" spans="2:6" customFormat="1" x14ac:dyDescent="0.2">
      <c r="B187" s="1"/>
      <c r="C187" s="1"/>
      <c r="D187" s="8"/>
      <c r="E187" s="1"/>
      <c r="F187" s="1"/>
    </row>
    <row r="188" spans="2:6" customFormat="1" x14ac:dyDescent="0.2">
      <c r="B188" s="1"/>
      <c r="C188" s="1"/>
      <c r="D188" s="8"/>
      <c r="E188" s="1"/>
      <c r="F188" s="1"/>
    </row>
    <row r="189" spans="2:6" customFormat="1" x14ac:dyDescent="0.2">
      <c r="B189" s="1"/>
      <c r="C189" s="1"/>
      <c r="D189" s="8"/>
      <c r="E189" s="1"/>
      <c r="F189" s="1"/>
    </row>
    <row r="190" spans="2:6" customFormat="1" x14ac:dyDescent="0.2">
      <c r="B190" s="1"/>
      <c r="C190" s="1"/>
      <c r="D190" s="8"/>
      <c r="E190" s="1"/>
      <c r="F190" s="1"/>
    </row>
    <row r="191" spans="2:6" customFormat="1" x14ac:dyDescent="0.2">
      <c r="B191" s="1"/>
      <c r="C191" s="1"/>
      <c r="D191" s="8"/>
      <c r="E191" s="1"/>
      <c r="F191" s="1"/>
    </row>
    <row r="192" spans="2:6" customFormat="1" x14ac:dyDescent="0.2">
      <c r="B192" s="1"/>
      <c r="C192" s="1"/>
      <c r="D192" s="8"/>
      <c r="E192" s="1"/>
      <c r="F192" s="1"/>
    </row>
    <row r="193" spans="2:6" customFormat="1" x14ac:dyDescent="0.2">
      <c r="B193" s="1"/>
      <c r="C193" s="1"/>
      <c r="D193" s="8"/>
      <c r="E193" s="1"/>
      <c r="F193" s="1"/>
    </row>
    <row r="194" spans="2:6" customFormat="1" x14ac:dyDescent="0.2">
      <c r="B194" s="1"/>
      <c r="C194" s="1"/>
      <c r="D194" s="8"/>
      <c r="E194" s="1"/>
      <c r="F194" s="1"/>
    </row>
    <row r="195" spans="2:6" customFormat="1" x14ac:dyDescent="0.2">
      <c r="B195" s="1"/>
      <c r="C195" s="1"/>
      <c r="D195" s="8"/>
      <c r="E195" s="1"/>
      <c r="F195" s="1"/>
    </row>
    <row r="196" spans="2:6" customFormat="1" x14ac:dyDescent="0.2">
      <c r="B196" s="1"/>
      <c r="C196" s="1"/>
      <c r="D196" s="8"/>
      <c r="E196" s="1"/>
      <c r="F196" s="1"/>
    </row>
    <row r="197" spans="2:6" customFormat="1" x14ac:dyDescent="0.2">
      <c r="B197" s="1"/>
      <c r="C197" s="1"/>
      <c r="D197" s="8"/>
      <c r="E197" s="1"/>
      <c r="F197" s="1"/>
    </row>
    <row r="198" spans="2:6" customFormat="1" x14ac:dyDescent="0.2">
      <c r="B198" s="1"/>
      <c r="C198" s="1"/>
      <c r="D198" s="8"/>
      <c r="E198" s="1"/>
      <c r="F198" s="1"/>
    </row>
    <row r="199" spans="2:6" customFormat="1" x14ac:dyDescent="0.2">
      <c r="B199" s="1"/>
      <c r="C199" s="1"/>
      <c r="D199" s="8"/>
      <c r="E199" s="1"/>
      <c r="F199" s="1"/>
    </row>
    <row r="200" spans="2:6" customFormat="1" x14ac:dyDescent="0.2">
      <c r="B200" s="1"/>
      <c r="C200" s="1"/>
      <c r="D200" s="8"/>
      <c r="E200" s="1"/>
      <c r="F200" s="1"/>
    </row>
    <row r="201" spans="2:6" customFormat="1" x14ac:dyDescent="0.2">
      <c r="B201" s="1"/>
      <c r="C201" s="1"/>
      <c r="D201" s="8"/>
      <c r="E201" s="1"/>
      <c r="F201" s="1"/>
    </row>
    <row r="202" spans="2:6" customFormat="1" x14ac:dyDescent="0.2">
      <c r="B202" s="1"/>
      <c r="C202" s="1"/>
      <c r="D202" s="8"/>
      <c r="E202" s="1"/>
      <c r="F202" s="1"/>
    </row>
    <row r="203" spans="2:6" customFormat="1" x14ac:dyDescent="0.2">
      <c r="B203" s="1"/>
      <c r="C203" s="1"/>
      <c r="D203" s="8"/>
      <c r="E203" s="1"/>
      <c r="F203" s="1"/>
    </row>
    <row r="204" spans="2:6" customFormat="1" x14ac:dyDescent="0.2">
      <c r="B204" s="1"/>
      <c r="C204" s="1"/>
      <c r="D204" s="8"/>
      <c r="E204" s="1"/>
      <c r="F204" s="1"/>
    </row>
    <row r="205" spans="2:6" customFormat="1" x14ac:dyDescent="0.2">
      <c r="B205" s="1"/>
      <c r="C205" s="1"/>
      <c r="D205" s="8"/>
      <c r="E205" s="1"/>
      <c r="F205" s="1"/>
    </row>
    <row r="206" spans="2:6" customFormat="1" x14ac:dyDescent="0.2">
      <c r="B206" s="1"/>
      <c r="C206" s="1"/>
      <c r="D206" s="8"/>
      <c r="E206" s="1"/>
      <c r="F206" s="1"/>
    </row>
    <row r="207" spans="2:6" customFormat="1" x14ac:dyDescent="0.2">
      <c r="B207" s="1"/>
      <c r="C207" s="1"/>
      <c r="D207" s="8"/>
      <c r="E207" s="1"/>
      <c r="F207" s="1"/>
    </row>
    <row r="208" spans="2:6" customFormat="1" x14ac:dyDescent="0.2">
      <c r="B208" s="1"/>
      <c r="C208" s="1"/>
      <c r="D208" s="8"/>
      <c r="E208" s="1"/>
      <c r="F208" s="1"/>
    </row>
    <row r="209" spans="2:6" customFormat="1" x14ac:dyDescent="0.2">
      <c r="B209" s="1"/>
      <c r="C209" s="1"/>
      <c r="D209" s="8"/>
      <c r="E209" s="1"/>
      <c r="F209" s="1"/>
    </row>
    <row r="210" spans="2:6" customFormat="1" x14ac:dyDescent="0.2">
      <c r="B210" s="1"/>
      <c r="C210" s="1"/>
      <c r="D210" s="8"/>
      <c r="E210" s="1"/>
      <c r="F210" s="1"/>
    </row>
    <row r="211" spans="2:6" customFormat="1" x14ac:dyDescent="0.2">
      <c r="B211" s="1"/>
      <c r="C211" s="1"/>
      <c r="D211" s="8"/>
      <c r="E211" s="1"/>
      <c r="F211" s="1"/>
    </row>
    <row r="212" spans="2:6" customFormat="1" x14ac:dyDescent="0.2">
      <c r="B212" s="1"/>
      <c r="C212" s="1"/>
      <c r="D212" s="8"/>
      <c r="E212" s="1"/>
      <c r="F212" s="1"/>
    </row>
    <row r="213" spans="2:6" customFormat="1" x14ac:dyDescent="0.2">
      <c r="B213" s="1"/>
      <c r="C213" s="1"/>
      <c r="D213" s="8"/>
      <c r="E213" s="1"/>
      <c r="F213" s="1"/>
    </row>
    <row r="214" spans="2:6" customFormat="1" x14ac:dyDescent="0.2">
      <c r="B214" s="1"/>
      <c r="C214" s="1"/>
      <c r="D214" s="8"/>
      <c r="E214" s="1"/>
      <c r="F214" s="1"/>
    </row>
    <row r="215" spans="2:6" customFormat="1" x14ac:dyDescent="0.2">
      <c r="B215" s="1"/>
      <c r="C215" s="1"/>
      <c r="D215" s="8"/>
      <c r="E215" s="1"/>
      <c r="F215" s="1"/>
    </row>
    <row r="216" spans="2:6" customFormat="1" x14ac:dyDescent="0.2">
      <c r="B216" s="1"/>
      <c r="C216" s="1"/>
      <c r="D216" s="8"/>
      <c r="E216" s="1"/>
      <c r="F216" s="1"/>
    </row>
    <row r="217" spans="2:6" customFormat="1" x14ac:dyDescent="0.2">
      <c r="B217" s="1"/>
      <c r="C217" s="1"/>
      <c r="D217" s="8"/>
      <c r="E217" s="1"/>
      <c r="F217" s="1"/>
    </row>
    <row r="218" spans="2:6" customFormat="1" x14ac:dyDescent="0.2">
      <c r="B218" s="1"/>
      <c r="C218" s="1"/>
      <c r="D218" s="8"/>
      <c r="E218" s="1"/>
      <c r="F218" s="1"/>
    </row>
    <row r="219" spans="2:6" customFormat="1" x14ac:dyDescent="0.2">
      <c r="B219" s="1"/>
      <c r="C219" s="1"/>
      <c r="D219" s="8"/>
      <c r="E219" s="1"/>
      <c r="F219" s="1"/>
    </row>
    <row r="220" spans="2:6" customFormat="1" x14ac:dyDescent="0.2">
      <c r="B220" s="1"/>
      <c r="C220" s="1"/>
      <c r="D220" s="8"/>
      <c r="E220" s="1"/>
      <c r="F220" s="1"/>
    </row>
    <row r="221" spans="2:6" customFormat="1" x14ac:dyDescent="0.2">
      <c r="B221" s="1"/>
      <c r="C221" s="1"/>
      <c r="D221" s="8"/>
      <c r="E221" s="1"/>
      <c r="F221" s="1"/>
    </row>
    <row r="222" spans="2:6" customFormat="1" x14ac:dyDescent="0.2">
      <c r="B222" s="1"/>
      <c r="C222" s="1"/>
      <c r="D222" s="8"/>
      <c r="E222" s="1"/>
      <c r="F222" s="1"/>
    </row>
    <row r="223" spans="2:6" customFormat="1" x14ac:dyDescent="0.2">
      <c r="B223" s="1"/>
      <c r="C223" s="1"/>
      <c r="D223" s="8"/>
      <c r="E223" s="1"/>
      <c r="F223" s="1"/>
    </row>
    <row r="224" spans="2:6" customFormat="1" x14ac:dyDescent="0.2">
      <c r="B224" s="1"/>
      <c r="C224" s="1"/>
      <c r="D224" s="8"/>
      <c r="E224" s="1"/>
      <c r="F224" s="1"/>
    </row>
    <row r="225" spans="2:6" customFormat="1" x14ac:dyDescent="0.2">
      <c r="B225" s="1"/>
      <c r="C225" s="1"/>
      <c r="D225" s="8"/>
      <c r="E225" s="1"/>
      <c r="F225" s="1"/>
    </row>
    <row r="226" spans="2:6" customFormat="1" x14ac:dyDescent="0.2">
      <c r="B226" s="1"/>
      <c r="C226" s="1"/>
      <c r="D226" s="8"/>
      <c r="E226" s="1"/>
      <c r="F226" s="1"/>
    </row>
    <row r="227" spans="2:6" customFormat="1" x14ac:dyDescent="0.2">
      <c r="B227" s="1"/>
      <c r="C227" s="1"/>
      <c r="D227" s="8"/>
      <c r="E227" s="1"/>
      <c r="F227" s="1"/>
    </row>
    <row r="228" spans="2:6" customFormat="1" x14ac:dyDescent="0.2">
      <c r="B228" s="1"/>
      <c r="C228" s="1"/>
      <c r="D228" s="8"/>
      <c r="E228" s="1"/>
      <c r="F228" s="1"/>
    </row>
    <row r="229" spans="2:6" customFormat="1" x14ac:dyDescent="0.2">
      <c r="B229" s="1"/>
      <c r="C229" s="1"/>
      <c r="D229" s="8"/>
      <c r="E229" s="1"/>
      <c r="F229" s="1"/>
    </row>
    <row r="230" spans="2:6" customFormat="1" x14ac:dyDescent="0.2">
      <c r="B230" s="1"/>
      <c r="C230" s="1"/>
      <c r="D230" s="8"/>
      <c r="E230" s="1"/>
      <c r="F230" s="1"/>
    </row>
    <row r="231" spans="2:6" customFormat="1" x14ac:dyDescent="0.2">
      <c r="B231" s="1"/>
      <c r="C231" s="1"/>
      <c r="D231" s="8"/>
      <c r="E231" s="1"/>
      <c r="F231" s="1"/>
    </row>
    <row r="232" spans="2:6" customFormat="1" x14ac:dyDescent="0.2">
      <c r="B232" s="1"/>
      <c r="C232" s="1"/>
      <c r="D232" s="8"/>
      <c r="E232" s="1"/>
      <c r="F232" s="1"/>
    </row>
    <row r="233" spans="2:6" customFormat="1" x14ac:dyDescent="0.2">
      <c r="B233" s="1"/>
      <c r="C233" s="1"/>
      <c r="D233" s="8"/>
      <c r="E233" s="1"/>
      <c r="F233" s="1"/>
    </row>
    <row r="234" spans="2:6" customFormat="1" x14ac:dyDescent="0.2">
      <c r="B234" s="1"/>
      <c r="C234" s="1"/>
      <c r="D234" s="8"/>
      <c r="E234" s="1"/>
      <c r="F234" s="1"/>
    </row>
    <row r="235" spans="2:6" customFormat="1" x14ac:dyDescent="0.2">
      <c r="B235" s="1"/>
      <c r="C235" s="1"/>
      <c r="D235" s="8"/>
      <c r="E235" s="1"/>
      <c r="F235" s="1"/>
    </row>
    <row r="236" spans="2:6" customFormat="1" x14ac:dyDescent="0.2">
      <c r="B236" s="1"/>
      <c r="C236" s="1"/>
      <c r="D236" s="8"/>
      <c r="E236" s="1"/>
      <c r="F236" s="1"/>
    </row>
    <row r="237" spans="2:6" customFormat="1" x14ac:dyDescent="0.2">
      <c r="B237" s="1"/>
      <c r="C237" s="1"/>
      <c r="D237" s="8"/>
      <c r="E237" s="1"/>
      <c r="F237" s="1"/>
    </row>
    <row r="238" spans="2:6" customFormat="1" x14ac:dyDescent="0.2">
      <c r="B238" s="1"/>
      <c r="C238" s="1"/>
      <c r="D238" s="8"/>
      <c r="E238" s="1"/>
      <c r="F238" s="1"/>
    </row>
    <row r="239" spans="2:6" customFormat="1" x14ac:dyDescent="0.2">
      <c r="B239" s="1"/>
      <c r="C239" s="1"/>
      <c r="D239" s="8"/>
      <c r="E239" s="1"/>
      <c r="F239" s="1"/>
    </row>
    <row r="240" spans="2:6" customFormat="1" x14ac:dyDescent="0.2">
      <c r="B240" s="1"/>
      <c r="C240" s="1"/>
      <c r="D240" s="8"/>
      <c r="E240" s="1"/>
      <c r="F240" s="1"/>
    </row>
    <row r="241" spans="2:6" customFormat="1" x14ac:dyDescent="0.2">
      <c r="B241" s="1"/>
      <c r="C241" s="1"/>
      <c r="D241" s="8"/>
      <c r="E241" s="1"/>
      <c r="F241" s="1"/>
    </row>
    <row r="242" spans="2:6" customFormat="1" x14ac:dyDescent="0.2">
      <c r="B242" s="1"/>
      <c r="C242" s="1"/>
      <c r="D242" s="8"/>
      <c r="E242" s="1"/>
      <c r="F242" s="1"/>
    </row>
    <row r="243" spans="2:6" customFormat="1" x14ac:dyDescent="0.2">
      <c r="B243" s="1"/>
      <c r="C243" s="1"/>
      <c r="D243" s="8"/>
      <c r="E243" s="1"/>
      <c r="F243" s="1"/>
    </row>
    <row r="244" spans="2:6" customFormat="1" x14ac:dyDescent="0.2">
      <c r="B244" s="1"/>
      <c r="C244" s="1"/>
      <c r="D244" s="8"/>
      <c r="E244" s="1"/>
      <c r="F244" s="1"/>
    </row>
    <row r="245" spans="2:6" customFormat="1" x14ac:dyDescent="0.2">
      <c r="B245" s="1"/>
      <c r="C245" s="1"/>
      <c r="D245" s="8"/>
      <c r="E245" s="1"/>
      <c r="F245" s="1"/>
    </row>
    <row r="246" spans="2:6" customFormat="1" x14ac:dyDescent="0.2">
      <c r="B246" s="1"/>
      <c r="C246" s="1"/>
      <c r="D246" s="8"/>
      <c r="E246" s="1"/>
      <c r="F246" s="1"/>
    </row>
    <row r="247" spans="2:6" customFormat="1" x14ac:dyDescent="0.2">
      <c r="B247" s="1"/>
      <c r="C247" s="1"/>
      <c r="D247" s="8"/>
      <c r="E247" s="1"/>
      <c r="F247" s="1"/>
    </row>
    <row r="248" spans="2:6" customFormat="1" x14ac:dyDescent="0.2">
      <c r="B248" s="1"/>
      <c r="C248" s="1"/>
      <c r="D248" s="8"/>
      <c r="E248" s="1"/>
      <c r="F248" s="1"/>
    </row>
    <row r="249" spans="2:6" customFormat="1" x14ac:dyDescent="0.2">
      <c r="B249" s="1"/>
      <c r="C249" s="1"/>
      <c r="D249" s="8"/>
      <c r="E249" s="1"/>
      <c r="F249" s="1"/>
    </row>
    <row r="250" spans="2:6" customFormat="1" x14ac:dyDescent="0.2">
      <c r="B250" s="1"/>
      <c r="C250" s="1"/>
      <c r="D250" s="8"/>
      <c r="E250" s="1"/>
      <c r="F250" s="1"/>
    </row>
    <row r="251" spans="2:6" customFormat="1" x14ac:dyDescent="0.2">
      <c r="B251" s="1"/>
      <c r="C251" s="1"/>
      <c r="D251" s="8"/>
      <c r="E251" s="1"/>
      <c r="F251" s="1"/>
    </row>
    <row r="252" spans="2:6" customFormat="1" x14ac:dyDescent="0.2">
      <c r="B252" s="1"/>
      <c r="C252" s="1"/>
      <c r="D252" s="8"/>
      <c r="E252" s="1"/>
      <c r="F252" s="1"/>
    </row>
    <row r="253" spans="2:6" customFormat="1" x14ac:dyDescent="0.2">
      <c r="B253" s="1"/>
      <c r="C253" s="1"/>
      <c r="D253" s="8"/>
      <c r="E253" s="1"/>
      <c r="F253" s="1"/>
    </row>
    <row r="254" spans="2:6" customFormat="1" x14ac:dyDescent="0.2">
      <c r="B254" s="1"/>
      <c r="C254" s="1"/>
      <c r="D254" s="8"/>
      <c r="E254" s="1"/>
      <c r="F254" s="1"/>
    </row>
    <row r="255" spans="2:6" customFormat="1" x14ac:dyDescent="0.2">
      <c r="B255" s="1"/>
      <c r="C255" s="1"/>
      <c r="D255" s="8"/>
      <c r="E255" s="1"/>
      <c r="F255" s="1"/>
    </row>
    <row r="256" spans="2:6" customFormat="1" x14ac:dyDescent="0.2">
      <c r="B256" s="1"/>
      <c r="C256" s="1"/>
      <c r="D256" s="8"/>
      <c r="E256" s="1"/>
      <c r="F256" s="1"/>
    </row>
    <row r="257" spans="2:6" customFormat="1" x14ac:dyDescent="0.2">
      <c r="B257" s="1"/>
      <c r="C257" s="1"/>
      <c r="D257" s="8"/>
      <c r="E257" s="1"/>
      <c r="F257" s="1"/>
    </row>
    <row r="258" spans="2:6" customFormat="1" x14ac:dyDescent="0.2">
      <c r="B258" s="1"/>
      <c r="C258" s="1"/>
      <c r="D258" s="8"/>
      <c r="E258" s="1"/>
      <c r="F258" s="1"/>
    </row>
    <row r="259" spans="2:6" customFormat="1" x14ac:dyDescent="0.2">
      <c r="B259" s="1"/>
      <c r="C259" s="1"/>
      <c r="D259" s="8"/>
      <c r="E259" s="1"/>
      <c r="F259" s="1"/>
    </row>
    <row r="260" spans="2:6" customFormat="1" x14ac:dyDescent="0.2">
      <c r="B260" s="1"/>
      <c r="C260" s="1"/>
      <c r="D260" s="8"/>
      <c r="E260" s="1"/>
      <c r="F260" s="1"/>
    </row>
    <row r="261" spans="2:6" customFormat="1" x14ac:dyDescent="0.2">
      <c r="B261" s="1"/>
      <c r="C261" s="1"/>
      <c r="D261" s="8"/>
      <c r="E261" s="1"/>
      <c r="F261" s="1"/>
    </row>
    <row r="262" spans="2:6" customFormat="1" x14ac:dyDescent="0.2">
      <c r="B262" s="1"/>
      <c r="C262" s="1"/>
      <c r="D262" s="8"/>
      <c r="E262" s="1"/>
      <c r="F262" s="1"/>
    </row>
    <row r="263" spans="2:6" customFormat="1" x14ac:dyDescent="0.2">
      <c r="B263" s="1"/>
      <c r="C263" s="1"/>
      <c r="D263" s="8"/>
      <c r="E263" s="1"/>
      <c r="F263" s="1"/>
    </row>
    <row r="264" spans="2:6" customFormat="1" x14ac:dyDescent="0.2">
      <c r="B264" s="1"/>
      <c r="C264" s="1"/>
      <c r="D264" s="8"/>
      <c r="E264" s="1"/>
      <c r="F264" s="1"/>
    </row>
    <row r="265" spans="2:6" customFormat="1" x14ac:dyDescent="0.2">
      <c r="B265" s="1"/>
      <c r="C265" s="1"/>
      <c r="D265" s="8"/>
      <c r="E265" s="1"/>
      <c r="F265" s="1"/>
    </row>
    <row r="266" spans="2:6" customFormat="1" x14ac:dyDescent="0.2">
      <c r="B266" s="1"/>
      <c r="C266" s="1"/>
      <c r="D266" s="8"/>
      <c r="E266" s="1"/>
      <c r="F266" s="1"/>
    </row>
    <row r="267" spans="2:6" customFormat="1" x14ac:dyDescent="0.2">
      <c r="B267" s="1"/>
      <c r="C267" s="1"/>
      <c r="D267" s="8"/>
      <c r="E267" s="1"/>
      <c r="F267" s="1"/>
    </row>
    <row r="268" spans="2:6" customFormat="1" x14ac:dyDescent="0.2">
      <c r="B268" s="1"/>
      <c r="C268" s="1"/>
      <c r="D268" s="8"/>
      <c r="E268" s="1"/>
      <c r="F268" s="1"/>
    </row>
    <row r="269" spans="2:6" customFormat="1" x14ac:dyDescent="0.2">
      <c r="B269" s="1"/>
      <c r="C269" s="1"/>
      <c r="D269" s="8"/>
      <c r="E269" s="1"/>
      <c r="F269" s="1"/>
    </row>
    <row r="270" spans="2:6" customFormat="1" x14ac:dyDescent="0.2">
      <c r="B270" s="1"/>
      <c r="C270" s="1"/>
      <c r="D270" s="8"/>
      <c r="E270" s="1"/>
      <c r="F270" s="1"/>
    </row>
    <row r="271" spans="2:6" customFormat="1" x14ac:dyDescent="0.2">
      <c r="B271" s="1"/>
      <c r="C271" s="1"/>
      <c r="D271" s="8"/>
      <c r="E271" s="1"/>
      <c r="F271" s="1"/>
    </row>
    <row r="272" spans="2:6" customFormat="1" x14ac:dyDescent="0.2">
      <c r="B272" s="1"/>
      <c r="C272" s="1"/>
      <c r="D272" s="8"/>
      <c r="E272" s="1"/>
      <c r="F272" s="1"/>
    </row>
    <row r="273" spans="2:6" customFormat="1" x14ac:dyDescent="0.2">
      <c r="B273" s="1"/>
      <c r="C273" s="1"/>
      <c r="D273" s="8"/>
      <c r="E273" s="1"/>
      <c r="F273" s="1"/>
    </row>
    <row r="274" spans="2:6" customFormat="1" x14ac:dyDescent="0.2">
      <c r="B274" s="1"/>
      <c r="C274" s="1"/>
      <c r="D274" s="8"/>
      <c r="E274" s="1"/>
      <c r="F274" s="1"/>
    </row>
    <row r="275" spans="2:6" customFormat="1" x14ac:dyDescent="0.2">
      <c r="B275" s="1"/>
      <c r="C275" s="1"/>
      <c r="D275" s="8"/>
      <c r="E275" s="1"/>
      <c r="F275" s="1"/>
    </row>
    <row r="276" spans="2:6" customFormat="1" x14ac:dyDescent="0.2">
      <c r="B276" s="1"/>
      <c r="C276" s="1"/>
      <c r="D276" s="8"/>
      <c r="E276" s="1"/>
      <c r="F276" s="1"/>
    </row>
    <row r="277" spans="2:6" customFormat="1" x14ac:dyDescent="0.2">
      <c r="B277" s="1"/>
      <c r="C277" s="1"/>
      <c r="D277" s="8"/>
      <c r="E277" s="1"/>
      <c r="F277" s="1"/>
    </row>
    <row r="278" spans="2:6" customFormat="1" x14ac:dyDescent="0.2">
      <c r="B278" s="1"/>
      <c r="C278" s="1"/>
      <c r="D278" s="8"/>
      <c r="E278" s="1"/>
      <c r="F278" s="1"/>
    </row>
    <row r="279" spans="2:6" customFormat="1" x14ac:dyDescent="0.2">
      <c r="B279" s="1"/>
      <c r="C279" s="1"/>
      <c r="D279" s="8"/>
      <c r="E279" s="1"/>
      <c r="F279" s="1"/>
    </row>
    <row r="280" spans="2:6" customFormat="1" x14ac:dyDescent="0.2">
      <c r="B280" s="1"/>
      <c r="C280" s="1"/>
      <c r="D280" s="8"/>
      <c r="E280" s="1"/>
      <c r="F280" s="1"/>
    </row>
    <row r="281" spans="2:6" customFormat="1" x14ac:dyDescent="0.2">
      <c r="B281" s="1"/>
      <c r="C281" s="1"/>
      <c r="D281" s="8"/>
      <c r="E281" s="1"/>
      <c r="F281" s="1"/>
    </row>
    <row r="282" spans="2:6" customFormat="1" x14ac:dyDescent="0.2">
      <c r="B282" s="1"/>
      <c r="C282" s="1"/>
      <c r="D282" s="8"/>
      <c r="E282" s="1"/>
      <c r="F282" s="1"/>
    </row>
    <row r="283" spans="2:6" customFormat="1" x14ac:dyDescent="0.2">
      <c r="B283" s="1"/>
      <c r="C283" s="1"/>
      <c r="D283" s="8"/>
      <c r="E283" s="1"/>
      <c r="F283" s="1"/>
    </row>
    <row r="284" spans="2:6" customFormat="1" x14ac:dyDescent="0.2">
      <c r="B284" s="1"/>
      <c r="C284" s="1"/>
      <c r="D284" s="8"/>
      <c r="E284" s="1"/>
      <c r="F284" s="1"/>
    </row>
    <row r="285" spans="2:6" customFormat="1" x14ac:dyDescent="0.2">
      <c r="B285" s="1"/>
      <c r="C285" s="1"/>
      <c r="D285" s="8"/>
      <c r="E285" s="1"/>
      <c r="F285" s="1"/>
    </row>
    <row r="286" spans="2:6" customFormat="1" x14ac:dyDescent="0.2">
      <c r="B286" s="1"/>
      <c r="C286" s="1"/>
      <c r="D286" s="8"/>
      <c r="E286" s="1"/>
      <c r="F286" s="1"/>
    </row>
    <row r="287" spans="2:6" customFormat="1" x14ac:dyDescent="0.2">
      <c r="B287" s="1"/>
      <c r="C287" s="1"/>
      <c r="D287" s="8"/>
      <c r="E287" s="1"/>
      <c r="F287" s="1"/>
    </row>
    <row r="288" spans="2:6" customFormat="1" x14ac:dyDescent="0.2">
      <c r="B288" s="1"/>
      <c r="C288" s="1"/>
      <c r="D288" s="8"/>
      <c r="E288" s="1"/>
      <c r="F288" s="1"/>
    </row>
    <row r="289" spans="2:6" customFormat="1" x14ac:dyDescent="0.2">
      <c r="B289" s="1"/>
      <c r="C289" s="1"/>
      <c r="D289" s="8"/>
      <c r="E289" s="1"/>
      <c r="F289" s="1"/>
    </row>
    <row r="290" spans="2:6" customFormat="1" x14ac:dyDescent="0.2">
      <c r="B290" s="1"/>
      <c r="C290" s="1"/>
      <c r="D290" s="8"/>
      <c r="E290" s="1"/>
      <c r="F290" s="1"/>
    </row>
    <row r="291" spans="2:6" customFormat="1" x14ac:dyDescent="0.2">
      <c r="B291" s="1"/>
      <c r="C291" s="1"/>
      <c r="D291" s="8"/>
      <c r="E291" s="1"/>
      <c r="F291" s="1"/>
    </row>
    <row r="292" spans="2:6" customFormat="1" x14ac:dyDescent="0.2">
      <c r="B292" s="1"/>
      <c r="C292" s="1"/>
      <c r="D292" s="8"/>
      <c r="E292" s="1"/>
      <c r="F292" s="1"/>
    </row>
    <row r="293" spans="2:6" customFormat="1" x14ac:dyDescent="0.2">
      <c r="B293" s="1"/>
      <c r="C293" s="1"/>
      <c r="D293" s="8"/>
      <c r="E293" s="1"/>
      <c r="F293" s="1"/>
    </row>
    <row r="294" spans="2:6" customFormat="1" x14ac:dyDescent="0.2">
      <c r="B294" s="1"/>
      <c r="C294" s="1"/>
      <c r="D294" s="8"/>
      <c r="E294" s="1"/>
      <c r="F294" s="1"/>
    </row>
    <row r="295" spans="2:6" customFormat="1" x14ac:dyDescent="0.2">
      <c r="B295" s="1"/>
      <c r="C295" s="1"/>
      <c r="D295" s="8"/>
      <c r="E295" s="1"/>
      <c r="F295" s="1"/>
    </row>
    <row r="296" spans="2:6" customFormat="1" x14ac:dyDescent="0.2">
      <c r="B296" s="1"/>
      <c r="C296" s="1"/>
      <c r="D296" s="8"/>
      <c r="E296" s="1"/>
      <c r="F296" s="1"/>
    </row>
    <row r="297" spans="2:6" customFormat="1" x14ac:dyDescent="0.2">
      <c r="B297" s="1"/>
      <c r="C297" s="1"/>
      <c r="D297" s="8"/>
      <c r="E297" s="1"/>
      <c r="F297" s="1"/>
    </row>
    <row r="298" spans="2:6" customFormat="1" x14ac:dyDescent="0.2">
      <c r="B298" s="1"/>
      <c r="C298" s="1"/>
      <c r="D298" s="8"/>
      <c r="E298" s="1"/>
      <c r="F298" s="1"/>
    </row>
    <row r="299" spans="2:6" customFormat="1" x14ac:dyDescent="0.2">
      <c r="B299" s="1"/>
      <c r="C299" s="1"/>
      <c r="D299" s="8"/>
      <c r="E299" s="1"/>
      <c r="F299" s="1"/>
    </row>
    <row r="300" spans="2:6" customFormat="1" x14ac:dyDescent="0.2">
      <c r="B300" s="1"/>
      <c r="C300" s="1"/>
      <c r="D300" s="8"/>
      <c r="E300" s="1"/>
      <c r="F300" s="1"/>
    </row>
    <row r="301" spans="2:6" customFormat="1" x14ac:dyDescent="0.2">
      <c r="B301" s="1"/>
      <c r="C301" s="1"/>
      <c r="D301" s="8"/>
      <c r="E301" s="1"/>
      <c r="F301" s="1"/>
    </row>
    <row r="302" spans="2:6" customFormat="1" x14ac:dyDescent="0.2">
      <c r="B302" s="1"/>
      <c r="C302" s="1"/>
      <c r="D302" s="8"/>
      <c r="E302" s="1"/>
      <c r="F302" s="1"/>
    </row>
    <row r="303" spans="2:6" customFormat="1" x14ac:dyDescent="0.2">
      <c r="B303" s="1"/>
      <c r="C303" s="1"/>
      <c r="D303" s="8"/>
      <c r="E303" s="1"/>
      <c r="F303" s="1"/>
    </row>
    <row r="304" spans="2:6" customFormat="1" x14ac:dyDescent="0.2">
      <c r="B304" s="1"/>
      <c r="C304" s="1"/>
      <c r="D304" s="8"/>
      <c r="E304" s="8"/>
      <c r="F304" s="1"/>
    </row>
    <row r="305" spans="2:6" customFormat="1" x14ac:dyDescent="0.2">
      <c r="B305" s="1"/>
      <c r="C305" s="1"/>
      <c r="D305" s="8"/>
      <c r="E305" s="8"/>
      <c r="F305" s="1"/>
    </row>
    <row r="306" spans="2:6" customFormat="1" x14ac:dyDescent="0.2">
      <c r="B306" s="1"/>
      <c r="C306" s="1"/>
      <c r="D306" s="8"/>
      <c r="E306" s="8"/>
      <c r="F306" s="1"/>
    </row>
    <row r="307" spans="2:6" customFormat="1" x14ac:dyDescent="0.2">
      <c r="B307" s="1"/>
      <c r="C307" s="1"/>
      <c r="D307" s="8"/>
      <c r="E307" s="8"/>
      <c r="F307" s="1"/>
    </row>
    <row r="308" spans="2:6" customFormat="1" x14ac:dyDescent="0.2">
      <c r="B308" s="1"/>
      <c r="C308" s="1"/>
      <c r="D308" s="8"/>
      <c r="E308" s="8"/>
      <c r="F308" s="1"/>
    </row>
  </sheetData>
  <mergeCells count="1">
    <mergeCell ref="B55:C55"/>
  </mergeCells>
  <phoneticPr fontId="14" type="noConversion"/>
  <pageMargins left="0.62992125984251968" right="0.23622047244094491" top="0.74803149606299213" bottom="0.74803149606299213" header="0.31496062992125984" footer="0.31496062992125984"/>
  <pageSetup paperSize="9" orientation="portrait" r:id="rId1"/>
  <headerFooter alignWithMargins="0"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5"/>
  <sheetViews>
    <sheetView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1.28515625" style="1" customWidth="1"/>
    <col min="2" max="2" width="0.85546875" style="82" customWidth="1"/>
    <col min="3" max="3" width="39.5703125" style="82" customWidth="1"/>
    <col min="4" max="4" width="11.7109375" style="8" customWidth="1"/>
  </cols>
  <sheetData>
    <row r="1" spans="1:5" ht="15" x14ac:dyDescent="0.25">
      <c r="B1" s="2"/>
      <c r="C1" s="2"/>
      <c r="D1" s="205" t="s">
        <v>275</v>
      </c>
    </row>
    <row r="2" spans="1:5" ht="15" x14ac:dyDescent="0.25">
      <c r="A2" s="5"/>
      <c r="B2" s="6"/>
      <c r="C2" s="7"/>
      <c r="D2" s="206" t="s">
        <v>276</v>
      </c>
      <c r="E2" s="207"/>
    </row>
    <row r="3" spans="1:5" ht="15" x14ac:dyDescent="0.25">
      <c r="A3" s="208"/>
      <c r="B3" s="208"/>
      <c r="C3" s="7"/>
      <c r="D3" s="206" t="s">
        <v>508</v>
      </c>
      <c r="E3" s="207"/>
    </row>
    <row r="4" spans="1:5" ht="13.5" thickBot="1" x14ac:dyDescent="0.25">
      <c r="A4" s="208"/>
      <c r="B4" s="208"/>
      <c r="C4" s="209"/>
      <c r="D4" s="107"/>
      <c r="E4" s="207"/>
    </row>
    <row r="5" spans="1:5" ht="26.25" thickBot="1" x14ac:dyDescent="0.25">
      <c r="A5" s="11"/>
      <c r="B5" s="12" t="s">
        <v>2</v>
      </c>
      <c r="C5" s="13"/>
      <c r="D5" s="15" t="s">
        <v>507</v>
      </c>
    </row>
    <row r="6" spans="1:5" ht="13.5" thickBot="1" x14ac:dyDescent="0.25">
      <c r="A6" s="11"/>
      <c r="B6" s="29" t="s">
        <v>3</v>
      </c>
      <c r="C6" s="97"/>
      <c r="D6" s="16">
        <f>D7+D14+D15+D19</f>
        <v>16987970</v>
      </c>
    </row>
    <row r="7" spans="1:5" ht="13.5" thickBot="1" x14ac:dyDescent="0.25">
      <c r="A7" s="11">
        <v>30</v>
      </c>
      <c r="B7" s="17" t="s">
        <v>4</v>
      </c>
      <c r="C7" s="18"/>
      <c r="D7" s="19">
        <f>SUM(D8:D13)</f>
        <v>10244348</v>
      </c>
    </row>
    <row r="8" spans="1:5" x14ac:dyDescent="0.2">
      <c r="A8" s="88">
        <v>3000</v>
      </c>
      <c r="B8" s="20"/>
      <c r="C8" s="21" t="s">
        <v>5</v>
      </c>
      <c r="D8" s="110">
        <v>10071048</v>
      </c>
    </row>
    <row r="9" spans="1:5" x14ac:dyDescent="0.2">
      <c r="A9" s="84">
        <v>3030</v>
      </c>
      <c r="B9" s="22"/>
      <c r="C9" s="21" t="s">
        <v>6</v>
      </c>
      <c r="D9" s="110">
        <v>170300</v>
      </c>
    </row>
    <row r="10" spans="1:5" hidden="1" x14ac:dyDescent="0.2">
      <c r="A10" s="84">
        <v>3034</v>
      </c>
      <c r="B10" s="22"/>
      <c r="C10" s="21" t="s">
        <v>7</v>
      </c>
      <c r="D10" s="110"/>
    </row>
    <row r="11" spans="1:5" hidden="1" x14ac:dyDescent="0.2">
      <c r="A11" s="84">
        <v>3044</v>
      </c>
      <c r="B11" s="22"/>
      <c r="C11" s="21" t="s">
        <v>8</v>
      </c>
      <c r="D11" s="110"/>
    </row>
    <row r="12" spans="1:5" ht="13.5" thickBot="1" x14ac:dyDescent="0.25">
      <c r="A12" s="84">
        <v>3045</v>
      </c>
      <c r="B12" s="22"/>
      <c r="C12" s="21" t="s">
        <v>9</v>
      </c>
      <c r="D12" s="110">
        <v>3000</v>
      </c>
    </row>
    <row r="13" spans="1:5" ht="13.5" hidden="1" thickBot="1" x14ac:dyDescent="0.25">
      <c r="A13" s="85">
        <v>3047</v>
      </c>
      <c r="B13" s="22"/>
      <c r="C13" s="24" t="s">
        <v>10</v>
      </c>
      <c r="D13" s="110"/>
    </row>
    <row r="14" spans="1:5" ht="13.5" thickBot="1" x14ac:dyDescent="0.25">
      <c r="A14" s="11">
        <v>32</v>
      </c>
      <c r="B14" s="29" t="s">
        <v>11</v>
      </c>
      <c r="C14" s="18"/>
      <c r="D14" s="19">
        <v>1179793</v>
      </c>
    </row>
    <row r="15" spans="1:5" ht="13.5" thickBot="1" x14ac:dyDescent="0.25">
      <c r="A15" s="11" t="s">
        <v>12</v>
      </c>
      <c r="B15" s="29" t="s">
        <v>13</v>
      </c>
      <c r="C15" s="18"/>
      <c r="D15" s="19">
        <f>D16+D17+D18</f>
        <v>5530829</v>
      </c>
    </row>
    <row r="16" spans="1:5" x14ac:dyDescent="0.2">
      <c r="A16" s="84" t="s">
        <v>14</v>
      </c>
      <c r="B16" s="22"/>
      <c r="C16" s="21" t="s">
        <v>15</v>
      </c>
      <c r="D16" s="45">
        <v>1276056</v>
      </c>
    </row>
    <row r="17" spans="1:4" x14ac:dyDescent="0.2">
      <c r="A17" s="84" t="s">
        <v>16</v>
      </c>
      <c r="B17" s="22"/>
      <c r="C17" s="24" t="s">
        <v>17</v>
      </c>
      <c r="D17" s="110">
        <v>4093078</v>
      </c>
    </row>
    <row r="18" spans="1:4" ht="13.5" thickBot="1" x14ac:dyDescent="0.25">
      <c r="A18" s="85" t="s">
        <v>12</v>
      </c>
      <c r="B18" s="26"/>
      <c r="C18" s="32" t="s">
        <v>18</v>
      </c>
      <c r="D18" s="34">
        <v>161695</v>
      </c>
    </row>
    <row r="19" spans="1:4" ht="13.5" thickBot="1" x14ac:dyDescent="0.25">
      <c r="A19" s="11" t="s">
        <v>19</v>
      </c>
      <c r="B19" s="29" t="s">
        <v>20</v>
      </c>
      <c r="C19" s="18"/>
      <c r="D19" s="19">
        <f>SUM(D20:D23)</f>
        <v>33000</v>
      </c>
    </row>
    <row r="20" spans="1:4" hidden="1" x14ac:dyDescent="0.2">
      <c r="A20" s="84" t="s">
        <v>21</v>
      </c>
      <c r="B20" s="22"/>
      <c r="C20" s="35" t="s">
        <v>22</v>
      </c>
      <c r="D20" s="23"/>
    </row>
    <row r="21" spans="1:4" x14ac:dyDescent="0.2">
      <c r="A21" s="84">
        <v>382540</v>
      </c>
      <c r="B21" s="22"/>
      <c r="C21" s="21" t="s">
        <v>23</v>
      </c>
      <c r="D21" s="23">
        <v>33000</v>
      </c>
    </row>
    <row r="22" spans="1:4" hidden="1" x14ac:dyDescent="0.2">
      <c r="A22" s="84">
        <v>3882</v>
      </c>
      <c r="B22" s="22"/>
      <c r="C22" s="21" t="s">
        <v>24</v>
      </c>
      <c r="D22" s="31"/>
    </row>
    <row r="23" spans="1:4" ht="13.5" thickBot="1" x14ac:dyDescent="0.25">
      <c r="A23" s="85" t="s">
        <v>268</v>
      </c>
      <c r="B23" s="26"/>
      <c r="C23" s="28" t="s">
        <v>263</v>
      </c>
      <c r="D23" s="34"/>
    </row>
    <row r="24" spans="1:4" ht="13.5" thickBot="1" x14ac:dyDescent="0.25">
      <c r="A24" s="25"/>
      <c r="B24" s="39" t="s">
        <v>25</v>
      </c>
      <c r="C24" s="40"/>
      <c r="D24" s="36">
        <f>D25+D30</f>
        <v>15926615</v>
      </c>
    </row>
    <row r="25" spans="1:4" ht="13.5" thickBot="1" x14ac:dyDescent="0.25">
      <c r="A25" s="38" t="s">
        <v>273</v>
      </c>
      <c r="B25" s="39" t="s">
        <v>26</v>
      </c>
      <c r="C25" s="40"/>
      <c r="D25" s="36">
        <f>D26+D27+D28+D29</f>
        <v>1116279</v>
      </c>
    </row>
    <row r="26" spans="1:4" hidden="1" x14ac:dyDescent="0.2">
      <c r="A26" s="88">
        <v>40</v>
      </c>
      <c r="B26" s="20"/>
      <c r="C26" s="41" t="s">
        <v>27</v>
      </c>
      <c r="D26" s="111"/>
    </row>
    <row r="27" spans="1:4" x14ac:dyDescent="0.2">
      <c r="A27" s="84">
        <v>413</v>
      </c>
      <c r="B27" s="22"/>
      <c r="C27" s="35" t="s">
        <v>28</v>
      </c>
      <c r="D27" s="31">
        <v>584807</v>
      </c>
    </row>
    <row r="28" spans="1:4" x14ac:dyDescent="0.2">
      <c r="A28" s="84">
        <v>4500</v>
      </c>
      <c r="B28" s="22"/>
      <c r="C28" s="42" t="s">
        <v>29</v>
      </c>
      <c r="D28" s="31">
        <v>507262</v>
      </c>
    </row>
    <row r="29" spans="1:4" ht="13.5" thickBot="1" x14ac:dyDescent="0.25">
      <c r="A29" s="89">
        <v>452</v>
      </c>
      <c r="B29" s="43"/>
      <c r="C29" s="44" t="s">
        <v>30</v>
      </c>
      <c r="D29" s="110">
        <v>24210</v>
      </c>
    </row>
    <row r="30" spans="1:4" ht="13.5" thickBot="1" x14ac:dyDescent="0.25">
      <c r="A30" s="25"/>
      <c r="B30" s="29" t="s">
        <v>31</v>
      </c>
      <c r="C30" s="18"/>
      <c r="D30" s="19">
        <f>D31+D32+D33</f>
        <v>14810336</v>
      </c>
    </row>
    <row r="31" spans="1:4" x14ac:dyDescent="0.2">
      <c r="A31" s="84">
        <v>50</v>
      </c>
      <c r="B31" s="22"/>
      <c r="C31" s="21" t="s">
        <v>32</v>
      </c>
      <c r="D31" s="45">
        <f>926+309+9133106+18000+6000</f>
        <v>9158341</v>
      </c>
    </row>
    <row r="32" spans="1:4" x14ac:dyDescent="0.2">
      <c r="A32" s="84">
        <v>55</v>
      </c>
      <c r="B32" s="22"/>
      <c r="C32" s="21" t="s">
        <v>33</v>
      </c>
      <c r="D32" s="31">
        <v>5604795</v>
      </c>
    </row>
    <row r="33" spans="1:4" ht="13.5" thickBot="1" x14ac:dyDescent="0.25">
      <c r="A33" s="85">
        <v>60</v>
      </c>
      <c r="B33" s="26"/>
      <c r="C33" s="28" t="s">
        <v>34</v>
      </c>
      <c r="D33" s="114">
        <v>47200</v>
      </c>
    </row>
    <row r="34" spans="1:4" ht="13.5" thickBot="1" x14ac:dyDescent="0.25">
      <c r="A34" s="25"/>
      <c r="B34" s="17" t="s">
        <v>35</v>
      </c>
      <c r="C34" s="32"/>
      <c r="D34" s="112">
        <f>D6-D24</f>
        <v>1061355</v>
      </c>
    </row>
    <row r="35" spans="1:4" ht="13.5" thickBot="1" x14ac:dyDescent="0.25">
      <c r="A35" s="25"/>
      <c r="B35" s="95" t="s">
        <v>36</v>
      </c>
      <c r="C35" s="96"/>
      <c r="D35" s="103">
        <f>D36+D37+D38+D39+D40+D41+D42+D43+D44+D45+D46+D47</f>
        <v>-464972</v>
      </c>
    </row>
    <row r="36" spans="1:4" x14ac:dyDescent="0.2">
      <c r="A36" s="84">
        <v>381</v>
      </c>
      <c r="B36" s="22"/>
      <c r="C36" s="21" t="s">
        <v>37</v>
      </c>
      <c r="D36" s="110"/>
    </row>
    <row r="37" spans="1:4" x14ac:dyDescent="0.2">
      <c r="A37" s="84">
        <v>15</v>
      </c>
      <c r="B37" s="22"/>
      <c r="C37" s="21" t="s">
        <v>38</v>
      </c>
      <c r="D37" s="110">
        <v>-325118</v>
      </c>
    </row>
    <row r="38" spans="1:4" x14ac:dyDescent="0.2">
      <c r="A38" s="84">
        <v>3502</v>
      </c>
      <c r="B38" s="22"/>
      <c r="C38" s="21" t="s">
        <v>39</v>
      </c>
      <c r="D38" s="31">
        <v>31956</v>
      </c>
    </row>
    <row r="39" spans="1:4" x14ac:dyDescent="0.2">
      <c r="A39" s="84">
        <v>4502</v>
      </c>
      <c r="B39" s="22"/>
      <c r="C39" s="42" t="s">
        <v>40</v>
      </c>
      <c r="D39" s="110">
        <v>-41510</v>
      </c>
    </row>
    <row r="40" spans="1:4" hidden="1" x14ac:dyDescent="0.2">
      <c r="A40" s="90" t="s">
        <v>41</v>
      </c>
      <c r="B40" s="46"/>
      <c r="C40" s="21" t="s">
        <v>42</v>
      </c>
      <c r="D40" s="113"/>
    </row>
    <row r="41" spans="1:4" x14ac:dyDescent="0.2">
      <c r="A41" s="90" t="s">
        <v>43</v>
      </c>
      <c r="B41" s="46"/>
      <c r="C41" s="21" t="s">
        <v>44</v>
      </c>
      <c r="D41" s="113"/>
    </row>
    <row r="42" spans="1:4" hidden="1" x14ac:dyDescent="0.2">
      <c r="A42" s="90" t="s">
        <v>45</v>
      </c>
      <c r="B42" s="22"/>
      <c r="C42" s="46" t="s">
        <v>46</v>
      </c>
      <c r="D42" s="113"/>
    </row>
    <row r="43" spans="1:4" hidden="1" x14ac:dyDescent="0.2">
      <c r="A43" s="90" t="s">
        <v>47</v>
      </c>
      <c r="B43" s="22"/>
      <c r="C43" s="46" t="s">
        <v>48</v>
      </c>
      <c r="D43" s="113"/>
    </row>
    <row r="44" spans="1:4" hidden="1" x14ac:dyDescent="0.2">
      <c r="A44" s="84" t="s">
        <v>49</v>
      </c>
      <c r="B44" s="22"/>
      <c r="C44" s="46" t="s">
        <v>50</v>
      </c>
      <c r="D44" s="110"/>
    </row>
    <row r="45" spans="1:4" hidden="1" x14ac:dyDescent="0.2">
      <c r="A45" s="84" t="s">
        <v>51</v>
      </c>
      <c r="B45" s="22"/>
      <c r="C45" s="42" t="s">
        <v>52</v>
      </c>
      <c r="D45" s="113"/>
    </row>
    <row r="46" spans="1:4" x14ac:dyDescent="0.2">
      <c r="A46" s="91">
        <v>382</v>
      </c>
      <c r="B46" s="46"/>
      <c r="C46" s="21" t="s">
        <v>53</v>
      </c>
      <c r="D46" s="113"/>
    </row>
    <row r="47" spans="1:4" ht="13.5" thickBot="1" x14ac:dyDescent="0.25">
      <c r="A47" s="85">
        <v>65</v>
      </c>
      <c r="B47" s="26"/>
      <c r="C47" s="28" t="s">
        <v>54</v>
      </c>
      <c r="D47" s="114">
        <v>-130300</v>
      </c>
    </row>
    <row r="48" spans="1:4" ht="13.5" thickBot="1" x14ac:dyDescent="0.25">
      <c r="A48" s="11"/>
      <c r="B48" s="29" t="s">
        <v>55</v>
      </c>
      <c r="C48" s="94"/>
      <c r="D48" s="102">
        <f>D34+D35</f>
        <v>596383</v>
      </c>
    </row>
    <row r="49" spans="1:4" ht="13.5" thickBot="1" x14ac:dyDescent="0.25">
      <c r="A49" s="11"/>
      <c r="B49" s="95" t="s">
        <v>56</v>
      </c>
      <c r="C49" s="96"/>
      <c r="D49" s="103">
        <f>D50+D51</f>
        <v>-1271698</v>
      </c>
    </row>
    <row r="50" spans="1:4" x14ac:dyDescent="0.2">
      <c r="A50" s="92" t="s">
        <v>57</v>
      </c>
      <c r="B50" s="47"/>
      <c r="C50" s="22" t="s">
        <v>58</v>
      </c>
      <c r="D50" s="113"/>
    </row>
    <row r="51" spans="1:4" ht="13.5" thickBot="1" x14ac:dyDescent="0.25">
      <c r="A51" s="93" t="s">
        <v>59</v>
      </c>
      <c r="B51" s="48"/>
      <c r="C51" s="26" t="s">
        <v>60</v>
      </c>
      <c r="D51" s="115">
        <v>-1271698</v>
      </c>
    </row>
    <row r="52" spans="1:4" ht="13.5" thickBot="1" x14ac:dyDescent="0.25">
      <c r="A52" s="11">
        <v>1001</v>
      </c>
      <c r="B52" s="29" t="s">
        <v>61</v>
      </c>
      <c r="C52" s="94"/>
      <c r="D52" s="103">
        <f>-650080-926-309-18000-6000</f>
        <v>-675315</v>
      </c>
    </row>
    <row r="53" spans="1:4" x14ac:dyDescent="0.2">
      <c r="A53"/>
      <c r="B53" s="1"/>
      <c r="C53" s="1"/>
      <c r="D53" s="1"/>
    </row>
    <row r="54" spans="1:4" x14ac:dyDescent="0.2">
      <c r="A54"/>
      <c r="B54" s="1"/>
      <c r="C54" s="1"/>
      <c r="D54" s="1"/>
    </row>
    <row r="55" spans="1:4" x14ac:dyDescent="0.2">
      <c r="A55"/>
      <c r="B55" s="1"/>
      <c r="C55" s="1"/>
      <c r="D55" s="1"/>
    </row>
    <row r="56" spans="1:4" x14ac:dyDescent="0.2">
      <c r="A56"/>
      <c r="B56" s="1"/>
      <c r="C56" s="1"/>
      <c r="D56" s="1"/>
    </row>
    <row r="57" spans="1:4" x14ac:dyDescent="0.2">
      <c r="A57"/>
      <c r="B57" s="1"/>
      <c r="C57" s="1"/>
      <c r="D57" s="1"/>
    </row>
    <row r="58" spans="1:4" x14ac:dyDescent="0.2">
      <c r="A58"/>
      <c r="B58" s="1"/>
      <c r="C58" s="1"/>
      <c r="D58" s="1"/>
    </row>
    <row r="59" spans="1:4" x14ac:dyDescent="0.2">
      <c r="A59"/>
      <c r="B59" s="1"/>
      <c r="C59" s="1"/>
      <c r="D59" s="1"/>
    </row>
    <row r="60" spans="1:4" x14ac:dyDescent="0.2">
      <c r="A60"/>
      <c r="B60" s="1"/>
      <c r="C60" s="1"/>
      <c r="D60" s="1"/>
    </row>
    <row r="61" spans="1:4" x14ac:dyDescent="0.2">
      <c r="A61"/>
      <c r="B61" s="1"/>
      <c r="C61" s="1"/>
      <c r="D61" s="1"/>
    </row>
    <row r="62" spans="1:4" x14ac:dyDescent="0.2">
      <c r="A62"/>
      <c r="B62" s="1"/>
      <c r="C62" s="1"/>
      <c r="D62" s="1"/>
    </row>
    <row r="63" spans="1:4" x14ac:dyDescent="0.2">
      <c r="A63"/>
      <c r="B63" s="1"/>
      <c r="C63" s="1"/>
      <c r="D63" s="1"/>
    </row>
    <row r="64" spans="1:4" x14ac:dyDescent="0.2">
      <c r="A64"/>
      <c r="B64" s="1"/>
      <c r="C64" s="1"/>
      <c r="D64" s="1"/>
    </row>
    <row r="65" spans="1:4" x14ac:dyDescent="0.2">
      <c r="A65"/>
      <c r="B65" s="1"/>
      <c r="C65" s="1"/>
      <c r="D65" s="1"/>
    </row>
    <row r="66" spans="1:4" x14ac:dyDescent="0.2">
      <c r="A66"/>
      <c r="B66" s="1"/>
      <c r="C66" s="1"/>
      <c r="D66" s="1"/>
    </row>
    <row r="67" spans="1:4" x14ac:dyDescent="0.2">
      <c r="A67"/>
      <c r="B67" s="1"/>
      <c r="C67" s="1"/>
      <c r="D67" s="1"/>
    </row>
    <row r="68" spans="1:4" x14ac:dyDescent="0.2">
      <c r="A68"/>
      <c r="B68" s="1"/>
      <c r="C68" s="1"/>
      <c r="D68" s="1"/>
    </row>
    <row r="69" spans="1:4" x14ac:dyDescent="0.2">
      <c r="A69"/>
      <c r="B69" s="1"/>
      <c r="C69" s="1"/>
      <c r="D69" s="1"/>
    </row>
    <row r="70" spans="1:4" x14ac:dyDescent="0.2">
      <c r="A70"/>
      <c r="B70" s="1"/>
      <c r="C70" s="1"/>
      <c r="D70" s="1"/>
    </row>
    <row r="71" spans="1:4" x14ac:dyDescent="0.2">
      <c r="A71"/>
      <c r="B71" s="1"/>
      <c r="C71" s="1"/>
      <c r="D71" s="1"/>
    </row>
    <row r="72" spans="1:4" x14ac:dyDescent="0.2">
      <c r="A72"/>
      <c r="B72" s="1"/>
      <c r="C72" s="1"/>
      <c r="D72" s="1"/>
    </row>
    <row r="73" spans="1:4" x14ac:dyDescent="0.2">
      <c r="A73"/>
      <c r="B73" s="1"/>
      <c r="C73" s="1"/>
      <c r="D73" s="1"/>
    </row>
    <row r="74" spans="1:4" x14ac:dyDescent="0.2">
      <c r="A74"/>
      <c r="B74" s="1"/>
      <c r="C74" s="1"/>
      <c r="D74" s="1"/>
    </row>
    <row r="75" spans="1:4" x14ac:dyDescent="0.2">
      <c r="A75"/>
      <c r="B75" s="1"/>
      <c r="C75" s="1"/>
      <c r="D75" s="1"/>
    </row>
    <row r="76" spans="1:4" x14ac:dyDescent="0.2">
      <c r="A76"/>
      <c r="B76" s="1"/>
      <c r="C76" s="1"/>
      <c r="D76" s="1"/>
    </row>
    <row r="77" spans="1:4" x14ac:dyDescent="0.2">
      <c r="A77"/>
      <c r="B77" s="1"/>
      <c r="C77" s="1"/>
      <c r="D77" s="1"/>
    </row>
    <row r="78" spans="1:4" x14ac:dyDescent="0.2">
      <c r="A78"/>
      <c r="B78" s="1"/>
      <c r="C78" s="1"/>
      <c r="D78" s="1"/>
    </row>
    <row r="79" spans="1:4" x14ac:dyDescent="0.2">
      <c r="A79"/>
      <c r="B79" s="1"/>
      <c r="C79" s="1"/>
      <c r="D79" s="1"/>
    </row>
    <row r="80" spans="1:4" x14ac:dyDescent="0.2">
      <c r="A80"/>
      <c r="B80" s="1"/>
      <c r="C80" s="1"/>
      <c r="D80" s="1"/>
    </row>
    <row r="81" spans="1:4" x14ac:dyDescent="0.2">
      <c r="A81"/>
      <c r="B81" s="1"/>
      <c r="C81" s="1"/>
      <c r="D81" s="1"/>
    </row>
    <row r="82" spans="1:4" x14ac:dyDescent="0.2">
      <c r="A82"/>
      <c r="B82" s="1"/>
      <c r="C82" s="1"/>
      <c r="D82" s="1"/>
    </row>
    <row r="83" spans="1:4" x14ac:dyDescent="0.2">
      <c r="A83"/>
      <c r="B83" s="1"/>
      <c r="C83" s="1"/>
      <c r="D83" s="1"/>
    </row>
    <row r="84" spans="1:4" x14ac:dyDescent="0.2">
      <c r="A84"/>
      <c r="B84" s="1"/>
      <c r="C84" s="1"/>
      <c r="D84" s="1"/>
    </row>
    <row r="85" spans="1:4" x14ac:dyDescent="0.2">
      <c r="A85"/>
      <c r="B85" s="1"/>
      <c r="C85" s="1"/>
      <c r="D85" s="1"/>
    </row>
    <row r="86" spans="1:4" x14ac:dyDescent="0.2">
      <c r="A86"/>
      <c r="B86" s="1"/>
      <c r="C86" s="1"/>
      <c r="D86" s="1"/>
    </row>
    <row r="87" spans="1:4" x14ac:dyDescent="0.2">
      <c r="A87"/>
      <c r="B87" s="1"/>
      <c r="C87" s="1"/>
      <c r="D87" s="1"/>
    </row>
    <row r="88" spans="1:4" x14ac:dyDescent="0.2">
      <c r="A88"/>
      <c r="B88" s="1"/>
      <c r="C88" s="1"/>
      <c r="D88" s="1"/>
    </row>
    <row r="89" spans="1:4" x14ac:dyDescent="0.2">
      <c r="A89"/>
      <c r="B89" s="1"/>
      <c r="C89" s="1"/>
      <c r="D89" s="1"/>
    </row>
    <row r="90" spans="1:4" x14ac:dyDescent="0.2">
      <c r="A90"/>
      <c r="B90" s="1"/>
      <c r="C90" s="1"/>
      <c r="D90" s="1"/>
    </row>
    <row r="91" spans="1:4" x14ac:dyDescent="0.2">
      <c r="A91"/>
      <c r="B91" s="1"/>
      <c r="C91" s="1"/>
      <c r="D91" s="1"/>
    </row>
    <row r="92" spans="1:4" x14ac:dyDescent="0.2">
      <c r="A92"/>
      <c r="B92" s="1"/>
      <c r="C92" s="1"/>
      <c r="D92" s="1"/>
    </row>
    <row r="93" spans="1:4" x14ac:dyDescent="0.2">
      <c r="A93"/>
      <c r="B93" s="1"/>
      <c r="C93" s="1"/>
      <c r="D93" s="1"/>
    </row>
    <row r="94" spans="1:4" x14ac:dyDescent="0.2">
      <c r="A94"/>
      <c r="B94" s="1"/>
      <c r="C94" s="1"/>
      <c r="D94" s="1"/>
    </row>
    <row r="95" spans="1:4" x14ac:dyDescent="0.2">
      <c r="A95"/>
      <c r="B95" s="1"/>
      <c r="C95" s="1"/>
      <c r="D95" s="1"/>
    </row>
    <row r="96" spans="1:4" x14ac:dyDescent="0.2">
      <c r="A96"/>
      <c r="B96" s="1"/>
      <c r="C96" s="1"/>
      <c r="D96" s="1"/>
    </row>
    <row r="97" spans="1:4" x14ac:dyDescent="0.2">
      <c r="A97"/>
      <c r="B97" s="1"/>
      <c r="C97" s="1"/>
      <c r="D97" s="1"/>
    </row>
    <row r="98" spans="1:4" x14ac:dyDescent="0.2">
      <c r="A98"/>
      <c r="B98" s="1"/>
      <c r="C98" s="1"/>
      <c r="D98" s="1"/>
    </row>
    <row r="99" spans="1:4" x14ac:dyDescent="0.2">
      <c r="A99"/>
      <c r="B99" s="1"/>
      <c r="C99" s="1"/>
      <c r="D99" s="1"/>
    </row>
    <row r="100" spans="1:4" x14ac:dyDescent="0.2">
      <c r="A100"/>
      <c r="B100" s="1"/>
      <c r="C100" s="1"/>
      <c r="D100" s="1"/>
    </row>
    <row r="101" spans="1:4" x14ac:dyDescent="0.2">
      <c r="A101"/>
      <c r="B101" s="1"/>
      <c r="C101" s="1"/>
      <c r="D101" s="1"/>
    </row>
    <row r="102" spans="1:4" x14ac:dyDescent="0.2">
      <c r="A102"/>
      <c r="B102" s="1"/>
      <c r="C102" s="1"/>
      <c r="D102" s="1"/>
    </row>
    <row r="103" spans="1:4" x14ac:dyDescent="0.2">
      <c r="A103"/>
      <c r="B103" s="1"/>
      <c r="C103" s="1"/>
      <c r="D103" s="1"/>
    </row>
    <row r="104" spans="1:4" x14ac:dyDescent="0.2">
      <c r="A104"/>
      <c r="B104" s="1"/>
      <c r="C104" s="1"/>
      <c r="D104" s="1"/>
    </row>
    <row r="105" spans="1:4" x14ac:dyDescent="0.2">
      <c r="A105"/>
      <c r="B105" s="1"/>
      <c r="C105" s="1"/>
      <c r="D105" s="1"/>
    </row>
    <row r="106" spans="1:4" x14ac:dyDescent="0.2">
      <c r="A106"/>
      <c r="B106" s="1"/>
      <c r="C106" s="1"/>
      <c r="D106" s="1"/>
    </row>
    <row r="107" spans="1:4" x14ac:dyDescent="0.2">
      <c r="A107"/>
      <c r="B107" s="1"/>
      <c r="C107" s="1"/>
      <c r="D107" s="1"/>
    </row>
    <row r="108" spans="1:4" x14ac:dyDescent="0.2">
      <c r="A108"/>
      <c r="B108" s="1"/>
      <c r="C108" s="1"/>
      <c r="D108" s="1"/>
    </row>
    <row r="109" spans="1:4" x14ac:dyDescent="0.2">
      <c r="A109"/>
      <c r="B109" s="1"/>
      <c r="C109" s="1"/>
      <c r="D109" s="1"/>
    </row>
    <row r="110" spans="1:4" x14ac:dyDescent="0.2">
      <c r="A110"/>
      <c r="B110" s="1"/>
      <c r="C110" s="1"/>
      <c r="D110" s="1"/>
    </row>
    <row r="111" spans="1:4" x14ac:dyDescent="0.2">
      <c r="A111"/>
      <c r="B111" s="1"/>
      <c r="C111" s="1"/>
      <c r="D111" s="1"/>
    </row>
    <row r="112" spans="1:4" x14ac:dyDescent="0.2">
      <c r="A112"/>
      <c r="B112" s="1"/>
      <c r="C112" s="1"/>
      <c r="D112" s="1"/>
    </row>
    <row r="113" spans="1:4" x14ac:dyDescent="0.2">
      <c r="A113"/>
      <c r="B113" s="1"/>
      <c r="C113" s="1"/>
      <c r="D113" s="1"/>
    </row>
    <row r="114" spans="1:4" x14ac:dyDescent="0.2">
      <c r="A114"/>
      <c r="B114" s="1"/>
      <c r="C114" s="1"/>
      <c r="D114" s="1"/>
    </row>
    <row r="115" spans="1:4" x14ac:dyDescent="0.2">
      <c r="A115"/>
      <c r="B115" s="1"/>
      <c r="C115" s="1"/>
      <c r="D115" s="1"/>
    </row>
    <row r="116" spans="1:4" x14ac:dyDescent="0.2">
      <c r="A116"/>
      <c r="B116" s="1"/>
      <c r="C116" s="1"/>
      <c r="D116" s="1"/>
    </row>
    <row r="117" spans="1:4" x14ac:dyDescent="0.2">
      <c r="A117"/>
      <c r="B117" s="1"/>
      <c r="C117" s="1"/>
      <c r="D117" s="1"/>
    </row>
    <row r="118" spans="1:4" x14ac:dyDescent="0.2">
      <c r="A118"/>
      <c r="B118" s="1"/>
      <c r="C118" s="1"/>
      <c r="D118" s="1"/>
    </row>
    <row r="119" spans="1:4" x14ac:dyDescent="0.2">
      <c r="A119"/>
      <c r="B119" s="1"/>
      <c r="C119" s="1"/>
      <c r="D119" s="1"/>
    </row>
    <row r="120" spans="1:4" x14ac:dyDescent="0.2">
      <c r="A120"/>
      <c r="B120" s="1"/>
      <c r="C120" s="1"/>
      <c r="D120" s="1"/>
    </row>
    <row r="121" spans="1:4" x14ac:dyDescent="0.2">
      <c r="A121"/>
      <c r="B121" s="1"/>
      <c r="C121" s="1"/>
      <c r="D121" s="1"/>
    </row>
    <row r="122" spans="1:4" x14ac:dyDescent="0.2">
      <c r="A122"/>
      <c r="B122" s="1"/>
      <c r="C122" s="1"/>
      <c r="D122" s="1"/>
    </row>
    <row r="123" spans="1:4" x14ac:dyDescent="0.2">
      <c r="A123"/>
      <c r="B123" s="1"/>
      <c r="C123" s="1"/>
      <c r="D123" s="1"/>
    </row>
    <row r="124" spans="1:4" x14ac:dyDescent="0.2">
      <c r="A124"/>
      <c r="B124" s="1"/>
      <c r="C124" s="1"/>
      <c r="D124" s="1"/>
    </row>
    <row r="125" spans="1:4" x14ac:dyDescent="0.2">
      <c r="A125"/>
      <c r="B125" s="1"/>
      <c r="C125" s="1"/>
      <c r="D125" s="1"/>
    </row>
  </sheetData>
  <phoneticPr fontId="14" type="noConversion"/>
  <pageMargins left="1.17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4"/>
  <sheetViews>
    <sheetView workbookViewId="0">
      <pane ySplit="5" topLeftCell="A6" activePane="bottomLeft" state="frozen"/>
      <selection pane="bottomLeft"/>
    </sheetView>
  </sheetViews>
  <sheetFormatPr defaultRowHeight="12.75" x14ac:dyDescent="0.2"/>
  <cols>
    <col min="2" max="2" width="4.7109375" customWidth="1"/>
    <col min="3" max="3" width="48.7109375" bestFit="1" customWidth="1"/>
    <col min="4" max="4" width="9.140625" bestFit="1" customWidth="1"/>
  </cols>
  <sheetData>
    <row r="1" spans="1:4" ht="15" x14ac:dyDescent="0.25">
      <c r="A1" s="216"/>
      <c r="B1" s="216"/>
      <c r="C1" s="216"/>
      <c r="D1" s="217" t="s">
        <v>506</v>
      </c>
    </row>
    <row r="2" spans="1:4" ht="15" x14ac:dyDescent="0.25">
      <c r="A2" s="216"/>
      <c r="B2" s="216"/>
      <c r="C2" s="216"/>
      <c r="D2" s="218" t="s">
        <v>276</v>
      </c>
    </row>
    <row r="3" spans="1:4" ht="15" x14ac:dyDescent="0.25">
      <c r="A3" s="216"/>
      <c r="B3" s="216"/>
      <c r="C3" s="216"/>
      <c r="D3" s="219" t="s">
        <v>508</v>
      </c>
    </row>
    <row r="4" spans="1:4" x14ac:dyDescent="0.2">
      <c r="A4" s="216"/>
      <c r="B4" s="216"/>
      <c r="C4" s="216"/>
      <c r="D4" s="216"/>
    </row>
    <row r="5" spans="1:4" ht="38.25" x14ac:dyDescent="0.2">
      <c r="A5" s="210" t="s">
        <v>277</v>
      </c>
      <c r="B5" s="212" t="s">
        <v>278</v>
      </c>
      <c r="C5" s="210" t="s">
        <v>279</v>
      </c>
      <c r="D5" s="211" t="s">
        <v>509</v>
      </c>
    </row>
    <row r="6" spans="1:4" x14ac:dyDescent="0.2">
      <c r="A6" s="220" t="s">
        <v>280</v>
      </c>
      <c r="B6" s="220"/>
      <c r="C6" s="220" t="s">
        <v>281</v>
      </c>
      <c r="D6" s="221">
        <v>1273970</v>
      </c>
    </row>
    <row r="7" spans="1:4" x14ac:dyDescent="0.2">
      <c r="A7" s="220" t="s">
        <v>282</v>
      </c>
      <c r="B7" s="220"/>
      <c r="C7" s="220" t="s">
        <v>283</v>
      </c>
      <c r="D7" s="221">
        <v>109077</v>
      </c>
    </row>
    <row r="8" spans="1:4" x14ac:dyDescent="0.2">
      <c r="A8" s="216" t="s">
        <v>282</v>
      </c>
      <c r="B8" s="216" t="s">
        <v>284</v>
      </c>
      <c r="C8" s="216" t="s">
        <v>285</v>
      </c>
      <c r="D8" s="222">
        <v>109077</v>
      </c>
    </row>
    <row r="9" spans="1:4" x14ac:dyDescent="0.2">
      <c r="A9" s="220" t="s">
        <v>286</v>
      </c>
      <c r="B9" s="220"/>
      <c r="C9" s="220" t="s">
        <v>287</v>
      </c>
      <c r="D9" s="221">
        <v>619780</v>
      </c>
    </row>
    <row r="10" spans="1:4" x14ac:dyDescent="0.2">
      <c r="A10" s="216" t="s">
        <v>286</v>
      </c>
      <c r="B10" s="216" t="s">
        <v>284</v>
      </c>
      <c r="C10" s="216" t="s">
        <v>285</v>
      </c>
      <c r="D10" s="222">
        <v>617780</v>
      </c>
    </row>
    <row r="11" spans="1:4" x14ac:dyDescent="0.2">
      <c r="A11" s="216" t="s">
        <v>286</v>
      </c>
      <c r="B11" s="216" t="s">
        <v>292</v>
      </c>
      <c r="C11" s="216" t="s">
        <v>293</v>
      </c>
      <c r="D11" s="222">
        <v>2000</v>
      </c>
    </row>
    <row r="12" spans="1:4" x14ac:dyDescent="0.2">
      <c r="A12" s="220" t="s">
        <v>294</v>
      </c>
      <c r="B12" s="220"/>
      <c r="C12" s="220" t="s">
        <v>295</v>
      </c>
      <c r="D12" s="221">
        <v>45000</v>
      </c>
    </row>
    <row r="13" spans="1:4" x14ac:dyDescent="0.2">
      <c r="A13" s="216" t="s">
        <v>294</v>
      </c>
      <c r="B13" s="216" t="s">
        <v>292</v>
      </c>
      <c r="C13" s="216" t="s">
        <v>293</v>
      </c>
      <c r="D13" s="222">
        <v>45000</v>
      </c>
    </row>
    <row r="14" spans="1:4" x14ac:dyDescent="0.2">
      <c r="A14" s="220" t="s">
        <v>296</v>
      </c>
      <c r="B14" s="220"/>
      <c r="C14" s="220" t="s">
        <v>297</v>
      </c>
      <c r="D14" s="221">
        <v>150042</v>
      </c>
    </row>
    <row r="15" spans="1:4" x14ac:dyDescent="0.2">
      <c r="A15" s="216" t="s">
        <v>296</v>
      </c>
      <c r="B15" s="216" t="s">
        <v>284</v>
      </c>
      <c r="C15" s="216" t="s">
        <v>285</v>
      </c>
      <c r="D15" s="222">
        <v>150042</v>
      </c>
    </row>
    <row r="16" spans="1:4" x14ac:dyDescent="0.2">
      <c r="A16" s="220" t="s">
        <v>298</v>
      </c>
      <c r="B16" s="220"/>
      <c r="C16" s="220" t="s">
        <v>299</v>
      </c>
      <c r="D16" s="221">
        <v>180151</v>
      </c>
    </row>
    <row r="17" spans="1:4" x14ac:dyDescent="0.2">
      <c r="A17" s="216" t="s">
        <v>298</v>
      </c>
      <c r="B17" s="216" t="s">
        <v>290</v>
      </c>
      <c r="C17" s="216" t="s">
        <v>291</v>
      </c>
      <c r="D17" s="222">
        <v>4530</v>
      </c>
    </row>
    <row r="18" spans="1:4" x14ac:dyDescent="0.2">
      <c r="A18" s="216" t="s">
        <v>298</v>
      </c>
      <c r="B18" s="216" t="s">
        <v>284</v>
      </c>
      <c r="C18" s="216" t="s">
        <v>285</v>
      </c>
      <c r="D18" s="222">
        <v>175621</v>
      </c>
    </row>
    <row r="19" spans="1:4" x14ac:dyDescent="0.2">
      <c r="A19" s="220" t="s">
        <v>300</v>
      </c>
      <c r="B19" s="220"/>
      <c r="C19" s="220" t="s">
        <v>301</v>
      </c>
      <c r="D19" s="221">
        <v>17000</v>
      </c>
    </row>
    <row r="20" spans="1:4" x14ac:dyDescent="0.2">
      <c r="A20" s="216" t="s">
        <v>300</v>
      </c>
      <c r="B20" s="216" t="s">
        <v>284</v>
      </c>
      <c r="C20" s="216" t="s">
        <v>285</v>
      </c>
      <c r="D20" s="222">
        <v>17000</v>
      </c>
    </row>
    <row r="21" spans="1:4" x14ac:dyDescent="0.2">
      <c r="A21" s="220" t="s">
        <v>302</v>
      </c>
      <c r="B21" s="220"/>
      <c r="C21" s="220" t="s">
        <v>303</v>
      </c>
      <c r="D21" s="221">
        <v>130000</v>
      </c>
    </row>
    <row r="22" spans="1:4" x14ac:dyDescent="0.2">
      <c r="A22" s="216" t="s">
        <v>302</v>
      </c>
      <c r="B22" s="216" t="s">
        <v>292</v>
      </c>
      <c r="C22" s="216" t="s">
        <v>293</v>
      </c>
      <c r="D22" s="222">
        <v>130000</v>
      </c>
    </row>
    <row r="23" spans="1:4" x14ac:dyDescent="0.2">
      <c r="A23" s="220" t="s">
        <v>304</v>
      </c>
      <c r="B23" s="220"/>
      <c r="C23" s="220" t="s">
        <v>305</v>
      </c>
      <c r="D23" s="221">
        <v>22920</v>
      </c>
    </row>
    <row r="24" spans="1:4" x14ac:dyDescent="0.2">
      <c r="A24" s="216" t="s">
        <v>304</v>
      </c>
      <c r="B24" s="216" t="s">
        <v>290</v>
      </c>
      <c r="C24" s="216" t="s">
        <v>291</v>
      </c>
      <c r="D24" s="222">
        <v>22920</v>
      </c>
    </row>
    <row r="25" spans="1:4" x14ac:dyDescent="0.2">
      <c r="A25" s="220" t="s">
        <v>306</v>
      </c>
      <c r="B25" s="220"/>
      <c r="C25" s="220" t="s">
        <v>307</v>
      </c>
      <c r="D25" s="221">
        <v>10000</v>
      </c>
    </row>
    <row r="26" spans="1:4" x14ac:dyDescent="0.2">
      <c r="A26" s="220" t="s">
        <v>308</v>
      </c>
      <c r="B26" s="220"/>
      <c r="C26" s="220" t="s">
        <v>309</v>
      </c>
      <c r="D26" s="221">
        <v>10000</v>
      </c>
    </row>
    <row r="27" spans="1:4" x14ac:dyDescent="0.2">
      <c r="A27" s="216" t="s">
        <v>308</v>
      </c>
      <c r="B27" s="216" t="s">
        <v>284</v>
      </c>
      <c r="C27" s="216" t="s">
        <v>285</v>
      </c>
      <c r="D27" s="222">
        <v>10000</v>
      </c>
    </row>
    <row r="28" spans="1:4" x14ac:dyDescent="0.2">
      <c r="A28" s="220" t="s">
        <v>310</v>
      </c>
      <c r="B28" s="220"/>
      <c r="C28" s="220" t="s">
        <v>311</v>
      </c>
      <c r="D28" s="221">
        <f>+D29+D31+D33+D36+D38+D40+D42+D44+D46+D48+D50+D52</f>
        <v>1310932</v>
      </c>
    </row>
    <row r="29" spans="1:4" x14ac:dyDescent="0.2">
      <c r="A29" s="220" t="s">
        <v>312</v>
      </c>
      <c r="B29" s="220"/>
      <c r="C29" s="220" t="s">
        <v>313</v>
      </c>
      <c r="D29" s="221">
        <v>320</v>
      </c>
    </row>
    <row r="30" spans="1:4" x14ac:dyDescent="0.2">
      <c r="A30" s="216" t="s">
        <v>312</v>
      </c>
      <c r="B30" s="216" t="s">
        <v>284</v>
      </c>
      <c r="C30" s="216" t="s">
        <v>285</v>
      </c>
      <c r="D30" s="222">
        <v>320</v>
      </c>
    </row>
    <row r="31" spans="1:4" x14ac:dyDescent="0.2">
      <c r="A31" s="220" t="s">
        <v>314</v>
      </c>
      <c r="B31" s="220"/>
      <c r="C31" s="220" t="s">
        <v>315</v>
      </c>
      <c r="D31" s="221">
        <v>5800</v>
      </c>
    </row>
    <row r="32" spans="1:4" x14ac:dyDescent="0.2">
      <c r="A32" s="216" t="s">
        <v>314</v>
      </c>
      <c r="B32" s="216" t="s">
        <v>284</v>
      </c>
      <c r="C32" s="216" t="s">
        <v>285</v>
      </c>
      <c r="D32" s="222">
        <v>5800</v>
      </c>
    </row>
    <row r="33" spans="1:4" x14ac:dyDescent="0.2">
      <c r="A33" s="220" t="s">
        <v>316</v>
      </c>
      <c r="B33" s="220"/>
      <c r="C33" s="220" t="s">
        <v>317</v>
      </c>
      <c r="D33" s="221">
        <f>+D34+D35</f>
        <v>581818</v>
      </c>
    </row>
    <row r="34" spans="1:4" x14ac:dyDescent="0.2">
      <c r="A34" s="216" t="s">
        <v>316</v>
      </c>
      <c r="B34" s="216" t="s">
        <v>288</v>
      </c>
      <c r="C34" s="223" t="s">
        <v>289</v>
      </c>
      <c r="D34" s="222">
        <v>325118</v>
      </c>
    </row>
    <row r="35" spans="1:4" x14ac:dyDescent="0.2">
      <c r="A35" s="216" t="s">
        <v>316</v>
      </c>
      <c r="B35" s="216" t="s">
        <v>284</v>
      </c>
      <c r="C35" s="216" t="s">
        <v>285</v>
      </c>
      <c r="D35" s="222">
        <v>256700</v>
      </c>
    </row>
    <row r="36" spans="1:4" x14ac:dyDescent="0.2">
      <c r="A36" s="220" t="s">
        <v>318</v>
      </c>
      <c r="B36" s="220"/>
      <c r="C36" s="220" t="s">
        <v>319</v>
      </c>
      <c r="D36" s="221">
        <v>115000</v>
      </c>
    </row>
    <row r="37" spans="1:4" x14ac:dyDescent="0.2">
      <c r="A37" s="216" t="s">
        <v>318</v>
      </c>
      <c r="B37" s="216" t="s">
        <v>284</v>
      </c>
      <c r="C37" s="216" t="s">
        <v>285</v>
      </c>
      <c r="D37" s="222">
        <v>115000</v>
      </c>
    </row>
    <row r="38" spans="1:4" x14ac:dyDescent="0.2">
      <c r="A38" s="220" t="s">
        <v>320</v>
      </c>
      <c r="B38" s="220"/>
      <c r="C38" s="220" t="s">
        <v>321</v>
      </c>
      <c r="D38" s="221">
        <v>54300</v>
      </c>
    </row>
    <row r="39" spans="1:4" x14ac:dyDescent="0.2">
      <c r="A39" s="216" t="s">
        <v>320</v>
      </c>
      <c r="B39" s="216" t="s">
        <v>284</v>
      </c>
      <c r="C39" s="216" t="s">
        <v>285</v>
      </c>
      <c r="D39" s="222">
        <v>54300</v>
      </c>
    </row>
    <row r="40" spans="1:4" x14ac:dyDescent="0.2">
      <c r="A40" s="220" t="s">
        <v>322</v>
      </c>
      <c r="B40" s="220"/>
      <c r="C40" s="220" t="s">
        <v>323</v>
      </c>
      <c r="D40" s="221">
        <v>150000</v>
      </c>
    </row>
    <row r="41" spans="1:4" x14ac:dyDescent="0.2">
      <c r="A41" s="216" t="s">
        <v>322</v>
      </c>
      <c r="B41" s="216" t="s">
        <v>290</v>
      </c>
      <c r="C41" s="216" t="s">
        <v>291</v>
      </c>
      <c r="D41" s="222">
        <v>150000</v>
      </c>
    </row>
    <row r="42" spans="1:4" x14ac:dyDescent="0.2">
      <c r="A42" s="220" t="s">
        <v>324</v>
      </c>
      <c r="B42" s="220"/>
      <c r="C42" s="220" t="s">
        <v>325</v>
      </c>
      <c r="D42" s="221">
        <v>32600</v>
      </c>
    </row>
    <row r="43" spans="1:4" x14ac:dyDescent="0.2">
      <c r="A43" s="216" t="s">
        <v>324</v>
      </c>
      <c r="B43" s="216" t="s">
        <v>284</v>
      </c>
      <c r="C43" s="216" t="s">
        <v>285</v>
      </c>
      <c r="D43" s="222">
        <v>32600</v>
      </c>
    </row>
    <row r="44" spans="1:4" x14ac:dyDescent="0.2">
      <c r="A44" s="220" t="s">
        <v>326</v>
      </c>
      <c r="B44" s="220"/>
      <c r="C44" s="220" t="s">
        <v>327</v>
      </c>
      <c r="D44" s="221">
        <v>23400</v>
      </c>
    </row>
    <row r="45" spans="1:4" x14ac:dyDescent="0.2">
      <c r="A45" s="216" t="s">
        <v>326</v>
      </c>
      <c r="B45" s="216" t="s">
        <v>284</v>
      </c>
      <c r="C45" s="216" t="s">
        <v>285</v>
      </c>
      <c r="D45" s="222">
        <v>23400</v>
      </c>
    </row>
    <row r="46" spans="1:4" x14ac:dyDescent="0.2">
      <c r="A46" s="220" t="s">
        <v>328</v>
      </c>
      <c r="B46" s="220"/>
      <c r="C46" s="220" t="s">
        <v>329</v>
      </c>
      <c r="D46" s="221">
        <v>9000</v>
      </c>
    </row>
    <row r="47" spans="1:4" x14ac:dyDescent="0.2">
      <c r="A47" s="216" t="s">
        <v>328</v>
      </c>
      <c r="B47" s="216" t="s">
        <v>284</v>
      </c>
      <c r="C47" s="216" t="s">
        <v>285</v>
      </c>
      <c r="D47" s="222">
        <v>9000</v>
      </c>
    </row>
    <row r="48" spans="1:4" x14ac:dyDescent="0.2">
      <c r="A48" s="220" t="s">
        <v>330</v>
      </c>
      <c r="B48" s="220"/>
      <c r="C48" s="220" t="s">
        <v>331</v>
      </c>
      <c r="D48" s="221">
        <v>68400</v>
      </c>
    </row>
    <row r="49" spans="1:4" x14ac:dyDescent="0.2">
      <c r="A49" s="216" t="s">
        <v>330</v>
      </c>
      <c r="B49" s="216" t="s">
        <v>284</v>
      </c>
      <c r="C49" s="216" t="s">
        <v>285</v>
      </c>
      <c r="D49" s="222">
        <v>68400</v>
      </c>
    </row>
    <row r="50" spans="1:4" x14ac:dyDescent="0.2">
      <c r="A50" s="220" t="s">
        <v>332</v>
      </c>
      <c r="B50" s="220"/>
      <c r="C50" s="220" t="s">
        <v>333</v>
      </c>
      <c r="D50" s="221">
        <v>23000</v>
      </c>
    </row>
    <row r="51" spans="1:4" x14ac:dyDescent="0.2">
      <c r="A51" s="216" t="s">
        <v>332</v>
      </c>
      <c r="B51" s="216" t="s">
        <v>284</v>
      </c>
      <c r="C51" s="216" t="s">
        <v>285</v>
      </c>
      <c r="D51" s="222">
        <v>23000</v>
      </c>
    </row>
    <row r="52" spans="1:4" x14ac:dyDescent="0.2">
      <c r="A52" s="220" t="s">
        <v>334</v>
      </c>
      <c r="B52" s="220"/>
      <c r="C52" s="220" t="s">
        <v>335</v>
      </c>
      <c r="D52" s="221">
        <f>+D53</f>
        <v>247294</v>
      </c>
    </row>
    <row r="53" spans="1:4" x14ac:dyDescent="0.2">
      <c r="A53" s="216" t="s">
        <v>334</v>
      </c>
      <c r="B53" s="216" t="s">
        <v>284</v>
      </c>
      <c r="C53" s="216" t="s">
        <v>285</v>
      </c>
      <c r="D53" s="222">
        <f>18000+6000+223294</f>
        <v>247294</v>
      </c>
    </row>
    <row r="54" spans="1:4" x14ac:dyDescent="0.2">
      <c r="A54" s="220" t="s">
        <v>336</v>
      </c>
      <c r="B54" s="220"/>
      <c r="C54" s="220" t="s">
        <v>337</v>
      </c>
      <c r="D54" s="221">
        <v>272732</v>
      </c>
    </row>
    <row r="55" spans="1:4" x14ac:dyDescent="0.2">
      <c r="A55" s="220" t="s">
        <v>338</v>
      </c>
      <c r="B55" s="220"/>
      <c r="C55" s="220" t="s">
        <v>339</v>
      </c>
      <c r="D55" s="221">
        <v>12000</v>
      </c>
    </row>
    <row r="56" spans="1:4" x14ac:dyDescent="0.2">
      <c r="A56" s="216" t="s">
        <v>338</v>
      </c>
      <c r="B56" s="216" t="s">
        <v>284</v>
      </c>
      <c r="C56" s="216" t="s">
        <v>285</v>
      </c>
      <c r="D56" s="222">
        <v>12000</v>
      </c>
    </row>
    <row r="57" spans="1:4" x14ac:dyDescent="0.2">
      <c r="A57" s="220" t="s">
        <v>340</v>
      </c>
      <c r="B57" s="220"/>
      <c r="C57" s="220" t="s">
        <v>341</v>
      </c>
      <c r="D57" s="221">
        <v>31000</v>
      </c>
    </row>
    <row r="58" spans="1:4" x14ac:dyDescent="0.2">
      <c r="A58" s="216" t="s">
        <v>340</v>
      </c>
      <c r="B58" s="216" t="s">
        <v>284</v>
      </c>
      <c r="C58" s="216" t="s">
        <v>285</v>
      </c>
      <c r="D58" s="222">
        <v>31000</v>
      </c>
    </row>
    <row r="59" spans="1:4" x14ac:dyDescent="0.2">
      <c r="A59" s="220" t="s">
        <v>342</v>
      </c>
      <c r="B59" s="220"/>
      <c r="C59" s="220" t="s">
        <v>343</v>
      </c>
      <c r="D59" s="221">
        <v>229732</v>
      </c>
    </row>
    <row r="60" spans="1:4" x14ac:dyDescent="0.2">
      <c r="A60" s="216" t="s">
        <v>342</v>
      </c>
      <c r="B60" s="216" t="s">
        <v>284</v>
      </c>
      <c r="C60" s="216" t="s">
        <v>285</v>
      </c>
      <c r="D60" s="222">
        <v>229732</v>
      </c>
    </row>
    <row r="61" spans="1:4" x14ac:dyDescent="0.2">
      <c r="A61" s="220" t="s">
        <v>344</v>
      </c>
      <c r="B61" s="220"/>
      <c r="C61" s="220" t="s">
        <v>345</v>
      </c>
      <c r="D61" s="221">
        <f>+D62+D64+D66+D68+D70+D72+D74+D77</f>
        <v>440840</v>
      </c>
    </row>
    <row r="62" spans="1:4" x14ac:dyDescent="0.2">
      <c r="A62" s="220" t="s">
        <v>346</v>
      </c>
      <c r="B62" s="220"/>
      <c r="C62" s="220" t="s">
        <v>347</v>
      </c>
      <c r="D62" s="221">
        <v>12000</v>
      </c>
    </row>
    <row r="63" spans="1:4" x14ac:dyDescent="0.2">
      <c r="A63" s="216" t="s">
        <v>346</v>
      </c>
      <c r="B63" s="216" t="s">
        <v>284</v>
      </c>
      <c r="C63" s="216" t="s">
        <v>285</v>
      </c>
      <c r="D63" s="222">
        <v>12000</v>
      </c>
    </row>
    <row r="64" spans="1:4" x14ac:dyDescent="0.2">
      <c r="A64" s="220" t="s">
        <v>348</v>
      </c>
      <c r="B64" s="220"/>
      <c r="C64" s="220" t="s">
        <v>349</v>
      </c>
      <c r="D64" s="221">
        <v>10000</v>
      </c>
    </row>
    <row r="65" spans="1:4" x14ac:dyDescent="0.2">
      <c r="A65" s="216" t="s">
        <v>348</v>
      </c>
      <c r="B65" s="216" t="s">
        <v>284</v>
      </c>
      <c r="C65" s="216" t="s">
        <v>285</v>
      </c>
      <c r="D65" s="222">
        <v>10000</v>
      </c>
    </row>
    <row r="66" spans="1:4" x14ac:dyDescent="0.2">
      <c r="A66" s="220" t="s">
        <v>350</v>
      </c>
      <c r="B66" s="220"/>
      <c r="C66" s="220" t="s">
        <v>351</v>
      </c>
      <c r="D66" s="221">
        <v>140000</v>
      </c>
    </row>
    <row r="67" spans="1:4" x14ac:dyDescent="0.2">
      <c r="A67" s="216" t="s">
        <v>350</v>
      </c>
      <c r="B67" s="216" t="s">
        <v>284</v>
      </c>
      <c r="C67" s="216" t="s">
        <v>285</v>
      </c>
      <c r="D67" s="222">
        <v>140000</v>
      </c>
    </row>
    <row r="68" spans="1:4" x14ac:dyDescent="0.2">
      <c r="A68" s="220" t="s">
        <v>352</v>
      </c>
      <c r="B68" s="220"/>
      <c r="C68" s="220" t="s">
        <v>353</v>
      </c>
      <c r="D68" s="221">
        <v>102350</v>
      </c>
    </row>
    <row r="69" spans="1:4" x14ac:dyDescent="0.2">
      <c r="A69" s="216" t="s">
        <v>352</v>
      </c>
      <c r="B69" s="216" t="s">
        <v>284</v>
      </c>
      <c r="C69" s="216" t="s">
        <v>285</v>
      </c>
      <c r="D69" s="222">
        <v>102350</v>
      </c>
    </row>
    <row r="70" spans="1:4" x14ac:dyDescent="0.2">
      <c r="A70" s="220" t="s">
        <v>354</v>
      </c>
      <c r="B70" s="220"/>
      <c r="C70" s="220" t="s">
        <v>355</v>
      </c>
      <c r="D70" s="221">
        <v>28400</v>
      </c>
    </row>
    <row r="71" spans="1:4" x14ac:dyDescent="0.2">
      <c r="A71" s="216" t="s">
        <v>354</v>
      </c>
      <c r="B71" s="216" t="s">
        <v>284</v>
      </c>
      <c r="C71" s="216" t="s">
        <v>285</v>
      </c>
      <c r="D71" s="222">
        <v>28400</v>
      </c>
    </row>
    <row r="72" spans="1:4" x14ac:dyDescent="0.2">
      <c r="A72" s="220" t="s">
        <v>356</v>
      </c>
      <c r="B72" s="220"/>
      <c r="C72" s="220" t="s">
        <v>357</v>
      </c>
      <c r="D72" s="221">
        <v>53100</v>
      </c>
    </row>
    <row r="73" spans="1:4" x14ac:dyDescent="0.2">
      <c r="A73" s="216" t="s">
        <v>356</v>
      </c>
      <c r="B73" s="216" t="s">
        <v>284</v>
      </c>
      <c r="C73" s="216" t="s">
        <v>285</v>
      </c>
      <c r="D73" s="222">
        <v>53100</v>
      </c>
    </row>
    <row r="74" spans="1:4" x14ac:dyDescent="0.2">
      <c r="A74" s="220" t="s">
        <v>358</v>
      </c>
      <c r="B74" s="220"/>
      <c r="C74" s="220" t="s">
        <v>359</v>
      </c>
      <c r="D74" s="221">
        <f>+D75+D76</f>
        <v>60950</v>
      </c>
    </row>
    <row r="75" spans="1:4" x14ac:dyDescent="0.2">
      <c r="A75" s="216" t="s">
        <v>358</v>
      </c>
      <c r="B75" s="216" t="s">
        <v>290</v>
      </c>
      <c r="C75" s="216" t="s">
        <v>291</v>
      </c>
      <c r="D75" s="222">
        <v>7712</v>
      </c>
    </row>
    <row r="76" spans="1:4" x14ac:dyDescent="0.2">
      <c r="A76" s="216" t="s">
        <v>358</v>
      </c>
      <c r="B76" s="216" t="s">
        <v>284</v>
      </c>
      <c r="C76" s="216" t="s">
        <v>285</v>
      </c>
      <c r="D76" s="222">
        <f>1235+52003</f>
        <v>53238</v>
      </c>
    </row>
    <row r="77" spans="1:4" x14ac:dyDescent="0.2">
      <c r="A77" s="220" t="s">
        <v>360</v>
      </c>
      <c r="B77" s="220"/>
      <c r="C77" s="220" t="s">
        <v>361</v>
      </c>
      <c r="D77" s="221">
        <v>34040</v>
      </c>
    </row>
    <row r="78" spans="1:4" x14ac:dyDescent="0.2">
      <c r="A78" s="216" t="s">
        <v>360</v>
      </c>
      <c r="B78" s="216" t="s">
        <v>290</v>
      </c>
      <c r="C78" s="216" t="s">
        <v>291</v>
      </c>
      <c r="D78" s="222">
        <v>29240</v>
      </c>
    </row>
    <row r="79" spans="1:4" x14ac:dyDescent="0.2">
      <c r="A79" s="216" t="s">
        <v>360</v>
      </c>
      <c r="B79" s="216" t="s">
        <v>284</v>
      </c>
      <c r="C79" s="216" t="s">
        <v>285</v>
      </c>
      <c r="D79" s="222">
        <v>4800</v>
      </c>
    </row>
    <row r="80" spans="1:4" x14ac:dyDescent="0.2">
      <c r="A80" s="220" t="s">
        <v>362</v>
      </c>
      <c r="B80" s="220"/>
      <c r="C80" s="220" t="s">
        <v>363</v>
      </c>
      <c r="D80" s="221">
        <v>42800</v>
      </c>
    </row>
    <row r="81" spans="1:4" x14ac:dyDescent="0.2">
      <c r="A81" s="220" t="s">
        <v>364</v>
      </c>
      <c r="B81" s="220"/>
      <c r="C81" s="220" t="s">
        <v>365</v>
      </c>
      <c r="D81" s="221">
        <v>42800</v>
      </c>
    </row>
    <row r="82" spans="1:4" x14ac:dyDescent="0.2">
      <c r="A82" s="216" t="s">
        <v>364</v>
      </c>
      <c r="B82" s="216" t="s">
        <v>290</v>
      </c>
      <c r="C82" s="216" t="s">
        <v>291</v>
      </c>
      <c r="D82" s="222">
        <v>42800</v>
      </c>
    </row>
    <row r="83" spans="1:4" x14ac:dyDescent="0.2">
      <c r="A83" s="220" t="s">
        <v>366</v>
      </c>
      <c r="B83" s="220"/>
      <c r="C83" s="220" t="s">
        <v>367</v>
      </c>
      <c r="D83" s="221">
        <v>2769091</v>
      </c>
    </row>
    <row r="84" spans="1:4" x14ac:dyDescent="0.2">
      <c r="A84" s="220" t="s">
        <v>368</v>
      </c>
      <c r="B84" s="220"/>
      <c r="C84" s="220" t="s">
        <v>369</v>
      </c>
      <c r="D84" s="221">
        <v>265424</v>
      </c>
    </row>
    <row r="85" spans="1:4" x14ac:dyDescent="0.2">
      <c r="A85" s="216" t="s">
        <v>368</v>
      </c>
      <c r="B85" s="216" t="s">
        <v>284</v>
      </c>
      <c r="C85" s="216" t="s">
        <v>285</v>
      </c>
      <c r="D85" s="222">
        <v>265424</v>
      </c>
    </row>
    <row r="86" spans="1:4" x14ac:dyDescent="0.2">
      <c r="A86" s="220" t="s">
        <v>370</v>
      </c>
      <c r="B86" s="220"/>
      <c r="C86" s="220" t="s">
        <v>371</v>
      </c>
      <c r="D86" s="221">
        <v>521407</v>
      </c>
    </row>
    <row r="87" spans="1:4" x14ac:dyDescent="0.2">
      <c r="A87" s="216" t="s">
        <v>370</v>
      </c>
      <c r="B87" s="216" t="s">
        <v>372</v>
      </c>
      <c r="C87" s="216" t="s">
        <v>373</v>
      </c>
      <c r="D87" s="222">
        <v>3000</v>
      </c>
    </row>
    <row r="88" spans="1:4" x14ac:dyDescent="0.2">
      <c r="A88" s="216" t="s">
        <v>370</v>
      </c>
      <c r="B88" s="216" t="s">
        <v>284</v>
      </c>
      <c r="C88" s="216" t="s">
        <v>285</v>
      </c>
      <c r="D88" s="222">
        <v>518107</v>
      </c>
    </row>
    <row r="89" spans="1:4" x14ac:dyDescent="0.2">
      <c r="A89" s="216" t="s">
        <v>370</v>
      </c>
      <c r="B89" s="216" t="s">
        <v>292</v>
      </c>
      <c r="C89" s="216" t="s">
        <v>293</v>
      </c>
      <c r="D89" s="222">
        <v>300</v>
      </c>
    </row>
    <row r="90" spans="1:4" x14ac:dyDescent="0.2">
      <c r="A90" s="220" t="s">
        <v>374</v>
      </c>
      <c r="B90" s="220"/>
      <c r="C90" s="220" t="s">
        <v>375</v>
      </c>
      <c r="D90" s="221">
        <v>160000</v>
      </c>
    </row>
    <row r="91" spans="1:4" x14ac:dyDescent="0.2">
      <c r="A91" s="216" t="s">
        <v>374</v>
      </c>
      <c r="B91" s="216" t="s">
        <v>284</v>
      </c>
      <c r="C91" s="216" t="s">
        <v>285</v>
      </c>
      <c r="D91" s="222">
        <v>160000</v>
      </c>
    </row>
    <row r="92" spans="1:4" x14ac:dyDescent="0.2">
      <c r="A92" s="220" t="s">
        <v>376</v>
      </c>
      <c r="B92" s="220"/>
      <c r="C92" s="220" t="s">
        <v>377</v>
      </c>
      <c r="D92" s="221">
        <v>0</v>
      </c>
    </row>
    <row r="93" spans="1:4" x14ac:dyDescent="0.2">
      <c r="A93" s="216" t="s">
        <v>376</v>
      </c>
      <c r="B93" s="216" t="s">
        <v>290</v>
      </c>
      <c r="C93" s="216" t="s">
        <v>291</v>
      </c>
      <c r="D93" s="222">
        <v>0</v>
      </c>
    </row>
    <row r="94" spans="1:4" x14ac:dyDescent="0.2">
      <c r="A94" s="220" t="s">
        <v>378</v>
      </c>
      <c r="B94" s="220"/>
      <c r="C94" s="220" t="s">
        <v>379</v>
      </c>
      <c r="D94" s="221">
        <v>377073</v>
      </c>
    </row>
    <row r="95" spans="1:4" x14ac:dyDescent="0.2">
      <c r="A95" s="216" t="s">
        <v>378</v>
      </c>
      <c r="B95" s="216" t="s">
        <v>284</v>
      </c>
      <c r="C95" s="216" t="s">
        <v>285</v>
      </c>
      <c r="D95" s="222">
        <v>377073</v>
      </c>
    </row>
    <row r="96" spans="1:4" x14ac:dyDescent="0.2">
      <c r="A96" s="220" t="s">
        <v>380</v>
      </c>
      <c r="B96" s="220"/>
      <c r="C96" s="220" t="s">
        <v>381</v>
      </c>
      <c r="D96" s="221">
        <v>152850</v>
      </c>
    </row>
    <row r="97" spans="1:4" x14ac:dyDescent="0.2">
      <c r="A97" s="216" t="s">
        <v>380</v>
      </c>
      <c r="B97" s="216" t="s">
        <v>284</v>
      </c>
      <c r="C97" s="216" t="s">
        <v>285</v>
      </c>
      <c r="D97" s="222">
        <v>152850</v>
      </c>
    </row>
    <row r="98" spans="1:4" x14ac:dyDescent="0.2">
      <c r="A98" s="220" t="s">
        <v>382</v>
      </c>
      <c r="B98" s="220"/>
      <c r="C98" s="220" t="s">
        <v>383</v>
      </c>
      <c r="D98" s="221">
        <v>113876</v>
      </c>
    </row>
    <row r="99" spans="1:4" x14ac:dyDescent="0.2">
      <c r="A99" s="216" t="s">
        <v>382</v>
      </c>
      <c r="B99" s="216" t="s">
        <v>290</v>
      </c>
      <c r="C99" s="216" t="s">
        <v>291</v>
      </c>
      <c r="D99" s="222">
        <v>3600</v>
      </c>
    </row>
    <row r="100" spans="1:4" x14ac:dyDescent="0.2">
      <c r="A100" s="216" t="s">
        <v>382</v>
      </c>
      <c r="B100" s="216" t="s">
        <v>284</v>
      </c>
      <c r="C100" s="216" t="s">
        <v>285</v>
      </c>
      <c r="D100" s="222">
        <v>110276</v>
      </c>
    </row>
    <row r="101" spans="1:4" x14ac:dyDescent="0.2">
      <c r="A101" s="220" t="s">
        <v>384</v>
      </c>
      <c r="B101" s="220"/>
      <c r="C101" s="220" t="s">
        <v>385</v>
      </c>
      <c r="D101" s="221">
        <v>31718</v>
      </c>
    </row>
    <row r="102" spans="1:4" x14ac:dyDescent="0.2">
      <c r="A102" s="216" t="s">
        <v>384</v>
      </c>
      <c r="B102" s="216" t="s">
        <v>284</v>
      </c>
      <c r="C102" s="216" t="s">
        <v>285</v>
      </c>
      <c r="D102" s="222">
        <v>31718</v>
      </c>
    </row>
    <row r="103" spans="1:4" x14ac:dyDescent="0.2">
      <c r="A103" s="220" t="s">
        <v>386</v>
      </c>
      <c r="B103" s="220"/>
      <c r="C103" s="220" t="s">
        <v>387</v>
      </c>
      <c r="D103" s="221">
        <v>209500</v>
      </c>
    </row>
    <row r="104" spans="1:4" x14ac:dyDescent="0.2">
      <c r="A104" s="216" t="s">
        <v>386</v>
      </c>
      <c r="B104" s="216" t="s">
        <v>290</v>
      </c>
      <c r="C104" s="216" t="s">
        <v>291</v>
      </c>
      <c r="D104" s="222">
        <v>209500</v>
      </c>
    </row>
    <row r="105" spans="1:4" x14ac:dyDescent="0.2">
      <c r="A105" s="220" t="s">
        <v>388</v>
      </c>
      <c r="B105" s="220"/>
      <c r="C105" s="220" t="s">
        <v>389</v>
      </c>
      <c r="D105" s="221">
        <v>744000</v>
      </c>
    </row>
    <row r="106" spans="1:4" x14ac:dyDescent="0.2">
      <c r="A106" s="216" t="s">
        <v>388</v>
      </c>
      <c r="B106" s="216" t="s">
        <v>284</v>
      </c>
      <c r="C106" s="216" t="s">
        <v>285</v>
      </c>
      <c r="D106" s="222">
        <v>744000</v>
      </c>
    </row>
    <row r="107" spans="1:4" x14ac:dyDescent="0.2">
      <c r="A107" s="220" t="s">
        <v>390</v>
      </c>
      <c r="B107" s="220"/>
      <c r="C107" s="220" t="s">
        <v>391</v>
      </c>
      <c r="D107" s="221">
        <v>179743</v>
      </c>
    </row>
    <row r="108" spans="1:4" x14ac:dyDescent="0.2">
      <c r="A108" s="216" t="s">
        <v>390</v>
      </c>
      <c r="B108" s="216" t="s">
        <v>284</v>
      </c>
      <c r="C108" s="216" t="s">
        <v>285</v>
      </c>
      <c r="D108" s="222">
        <v>179743</v>
      </c>
    </row>
    <row r="109" spans="1:4" x14ac:dyDescent="0.2">
      <c r="A109" s="220" t="s">
        <v>392</v>
      </c>
      <c r="B109" s="220"/>
      <c r="C109" s="220" t="s">
        <v>393</v>
      </c>
      <c r="D109" s="221">
        <v>0</v>
      </c>
    </row>
    <row r="110" spans="1:4" x14ac:dyDescent="0.2">
      <c r="A110" s="216" t="s">
        <v>392</v>
      </c>
      <c r="B110" s="216" t="s">
        <v>290</v>
      </c>
      <c r="C110" s="216" t="s">
        <v>291</v>
      </c>
      <c r="D110" s="222">
        <v>0</v>
      </c>
    </row>
    <row r="111" spans="1:4" x14ac:dyDescent="0.2">
      <c r="A111" s="220" t="s">
        <v>394</v>
      </c>
      <c r="B111" s="220"/>
      <c r="C111" s="220" t="s">
        <v>395</v>
      </c>
      <c r="D111" s="221">
        <v>10000</v>
      </c>
    </row>
    <row r="112" spans="1:4" x14ac:dyDescent="0.2">
      <c r="A112" s="216" t="s">
        <v>394</v>
      </c>
      <c r="B112" s="216" t="s">
        <v>290</v>
      </c>
      <c r="C112" s="216" t="s">
        <v>291</v>
      </c>
      <c r="D112" s="222">
        <v>10000</v>
      </c>
    </row>
    <row r="113" spans="1:4" x14ac:dyDescent="0.2">
      <c r="A113" s="220" t="s">
        <v>396</v>
      </c>
      <c r="B113" s="220"/>
      <c r="C113" s="220" t="s">
        <v>397</v>
      </c>
      <c r="D113" s="221">
        <v>3500</v>
      </c>
    </row>
    <row r="114" spans="1:4" x14ac:dyDescent="0.2">
      <c r="A114" s="216" t="s">
        <v>396</v>
      </c>
      <c r="B114" s="216" t="s">
        <v>284</v>
      </c>
      <c r="C114" s="216" t="s">
        <v>285</v>
      </c>
      <c r="D114" s="222">
        <v>3500</v>
      </c>
    </row>
    <row r="115" spans="1:4" x14ac:dyDescent="0.2">
      <c r="A115" s="220" t="s">
        <v>398</v>
      </c>
      <c r="B115" s="220"/>
      <c r="C115" s="220" t="s">
        <v>399</v>
      </c>
      <c r="D115" s="221">
        <v>8743795</v>
      </c>
    </row>
    <row r="116" spans="1:4" x14ac:dyDescent="0.2">
      <c r="A116" s="220" t="s">
        <v>400</v>
      </c>
      <c r="B116" s="220"/>
      <c r="C116" s="220" t="s">
        <v>401</v>
      </c>
      <c r="D116" s="221">
        <v>2616131</v>
      </c>
    </row>
    <row r="117" spans="1:4" x14ac:dyDescent="0.2">
      <c r="A117" s="220" t="s">
        <v>402</v>
      </c>
      <c r="B117" s="220"/>
      <c r="C117" s="220" t="s">
        <v>403</v>
      </c>
      <c r="D117" s="221">
        <v>733225</v>
      </c>
    </row>
    <row r="118" spans="1:4" x14ac:dyDescent="0.2">
      <c r="A118" s="216" t="s">
        <v>402</v>
      </c>
      <c r="B118" s="216" t="s">
        <v>284</v>
      </c>
      <c r="C118" s="216" t="s">
        <v>285</v>
      </c>
      <c r="D118" s="222">
        <v>733225</v>
      </c>
    </row>
    <row r="119" spans="1:4" x14ac:dyDescent="0.2">
      <c r="A119" s="220" t="s">
        <v>404</v>
      </c>
      <c r="B119" s="220"/>
      <c r="C119" s="220" t="s">
        <v>405</v>
      </c>
      <c r="D119" s="221">
        <v>691345</v>
      </c>
    </row>
    <row r="120" spans="1:4" x14ac:dyDescent="0.2">
      <c r="A120" s="216" t="s">
        <v>404</v>
      </c>
      <c r="B120" s="216" t="s">
        <v>284</v>
      </c>
      <c r="C120" s="216" t="s">
        <v>285</v>
      </c>
      <c r="D120" s="222">
        <v>691345</v>
      </c>
    </row>
    <row r="121" spans="1:4" x14ac:dyDescent="0.2">
      <c r="A121" s="220" t="s">
        <v>406</v>
      </c>
      <c r="B121" s="220"/>
      <c r="C121" s="220" t="s">
        <v>407</v>
      </c>
      <c r="D121" s="221">
        <v>701517</v>
      </c>
    </row>
    <row r="122" spans="1:4" x14ac:dyDescent="0.2">
      <c r="A122" s="216" t="s">
        <v>406</v>
      </c>
      <c r="B122" s="216" t="s">
        <v>284</v>
      </c>
      <c r="C122" s="216" t="s">
        <v>285</v>
      </c>
      <c r="D122" s="222">
        <v>701517</v>
      </c>
    </row>
    <row r="123" spans="1:4" x14ac:dyDescent="0.2">
      <c r="A123" s="220" t="s">
        <v>408</v>
      </c>
      <c r="B123" s="220"/>
      <c r="C123" s="220" t="s">
        <v>409</v>
      </c>
      <c r="D123" s="221">
        <v>211632</v>
      </c>
    </row>
    <row r="124" spans="1:4" x14ac:dyDescent="0.2">
      <c r="A124" s="216" t="s">
        <v>408</v>
      </c>
      <c r="B124" s="216" t="s">
        <v>284</v>
      </c>
      <c r="C124" s="216" t="s">
        <v>285</v>
      </c>
      <c r="D124" s="222">
        <v>211632</v>
      </c>
    </row>
    <row r="125" spans="1:4" x14ac:dyDescent="0.2">
      <c r="A125" s="220" t="s">
        <v>410</v>
      </c>
      <c r="B125" s="220"/>
      <c r="C125" s="220" t="s">
        <v>411</v>
      </c>
      <c r="D125" s="221">
        <v>77772</v>
      </c>
    </row>
    <row r="126" spans="1:4" x14ac:dyDescent="0.2">
      <c r="A126" s="216" t="s">
        <v>410</v>
      </c>
      <c r="B126" s="216" t="s">
        <v>284</v>
      </c>
      <c r="C126" s="216" t="s">
        <v>285</v>
      </c>
      <c r="D126" s="222">
        <v>77772</v>
      </c>
    </row>
    <row r="127" spans="1:4" x14ac:dyDescent="0.2">
      <c r="A127" s="220" t="s">
        <v>412</v>
      </c>
      <c r="B127" s="220"/>
      <c r="C127" s="220" t="s">
        <v>413</v>
      </c>
      <c r="D127" s="221">
        <v>200640</v>
      </c>
    </row>
    <row r="128" spans="1:4" x14ac:dyDescent="0.2">
      <c r="A128" s="216" t="s">
        <v>412</v>
      </c>
      <c r="B128" s="216" t="s">
        <v>284</v>
      </c>
      <c r="C128" s="216" t="s">
        <v>285</v>
      </c>
      <c r="D128" s="222">
        <v>200640</v>
      </c>
    </row>
    <row r="129" spans="1:4" x14ac:dyDescent="0.2">
      <c r="A129" s="220" t="s">
        <v>414</v>
      </c>
      <c r="B129" s="220"/>
      <c r="C129" s="220" t="s">
        <v>415</v>
      </c>
      <c r="D129" s="221">
        <v>628275</v>
      </c>
    </row>
    <row r="130" spans="1:4" x14ac:dyDescent="0.2">
      <c r="A130" s="216" t="s">
        <v>414</v>
      </c>
      <c r="B130" s="216" t="s">
        <v>284</v>
      </c>
      <c r="C130" s="216" t="s">
        <v>285</v>
      </c>
      <c r="D130" s="222">
        <v>628275</v>
      </c>
    </row>
    <row r="131" spans="1:4" x14ac:dyDescent="0.2">
      <c r="A131" s="220" t="s">
        <v>416</v>
      </c>
      <c r="B131" s="220"/>
      <c r="C131" s="220" t="s">
        <v>417</v>
      </c>
      <c r="D131" s="221">
        <v>293983</v>
      </c>
    </row>
    <row r="132" spans="1:4" x14ac:dyDescent="0.2">
      <c r="A132" s="216" t="s">
        <v>416</v>
      </c>
      <c r="B132" s="216" t="s">
        <v>284</v>
      </c>
      <c r="C132" s="216" t="s">
        <v>285</v>
      </c>
      <c r="D132" s="222">
        <v>293983</v>
      </c>
    </row>
    <row r="133" spans="1:4" x14ac:dyDescent="0.2">
      <c r="A133" s="220" t="s">
        <v>418</v>
      </c>
      <c r="B133" s="220"/>
      <c r="C133" s="220" t="s">
        <v>419</v>
      </c>
      <c r="D133" s="221">
        <v>4549287</v>
      </c>
    </row>
    <row r="134" spans="1:4" x14ac:dyDescent="0.2">
      <c r="A134" s="220" t="s">
        <v>420</v>
      </c>
      <c r="B134" s="220"/>
      <c r="C134" s="220" t="s">
        <v>421</v>
      </c>
      <c r="D134" s="221">
        <v>2317891</v>
      </c>
    </row>
    <row r="135" spans="1:4" x14ac:dyDescent="0.2">
      <c r="A135" s="216" t="s">
        <v>420</v>
      </c>
      <c r="B135" s="216" t="s">
        <v>284</v>
      </c>
      <c r="C135" s="216" t="s">
        <v>285</v>
      </c>
      <c r="D135" s="222">
        <v>2317891</v>
      </c>
    </row>
    <row r="136" spans="1:4" x14ac:dyDescent="0.2">
      <c r="A136" s="220" t="s">
        <v>422</v>
      </c>
      <c r="B136" s="220"/>
      <c r="C136" s="220" t="s">
        <v>423</v>
      </c>
      <c r="D136" s="221">
        <v>2034007</v>
      </c>
    </row>
    <row r="137" spans="1:4" x14ac:dyDescent="0.2">
      <c r="A137" s="216" t="s">
        <v>422</v>
      </c>
      <c r="B137" s="216" t="s">
        <v>284</v>
      </c>
      <c r="C137" s="216" t="s">
        <v>285</v>
      </c>
      <c r="D137" s="222">
        <v>2034007</v>
      </c>
    </row>
    <row r="138" spans="1:4" x14ac:dyDescent="0.2">
      <c r="A138" s="220" t="s">
        <v>424</v>
      </c>
      <c r="B138" s="220"/>
      <c r="C138" s="220" t="s">
        <v>425</v>
      </c>
      <c r="D138" s="221">
        <v>142516</v>
      </c>
    </row>
    <row r="139" spans="1:4" x14ac:dyDescent="0.2">
      <c r="A139" s="216" t="s">
        <v>424</v>
      </c>
      <c r="B139" s="216" t="s">
        <v>284</v>
      </c>
      <c r="C139" s="216" t="s">
        <v>285</v>
      </c>
      <c r="D139" s="222">
        <v>142516</v>
      </c>
    </row>
    <row r="140" spans="1:4" x14ac:dyDescent="0.2">
      <c r="A140" s="220" t="s">
        <v>426</v>
      </c>
      <c r="B140" s="220"/>
      <c r="C140" s="220" t="s">
        <v>427</v>
      </c>
      <c r="D140" s="221">
        <v>54873</v>
      </c>
    </row>
    <row r="141" spans="1:4" x14ac:dyDescent="0.2">
      <c r="A141" s="216" t="s">
        <v>426</v>
      </c>
      <c r="B141" s="216" t="s">
        <v>284</v>
      </c>
      <c r="C141" s="216" t="s">
        <v>285</v>
      </c>
      <c r="D141" s="222">
        <v>54873</v>
      </c>
    </row>
    <row r="142" spans="1:4" x14ac:dyDescent="0.2">
      <c r="A142" s="220" t="s">
        <v>428</v>
      </c>
      <c r="B142" s="220"/>
      <c r="C142" s="220" t="s">
        <v>429</v>
      </c>
      <c r="D142" s="221">
        <v>276754</v>
      </c>
    </row>
    <row r="143" spans="1:4" x14ac:dyDescent="0.2">
      <c r="A143" s="216" t="s">
        <v>428</v>
      </c>
      <c r="B143" s="216" t="s">
        <v>284</v>
      </c>
      <c r="C143" s="216" t="s">
        <v>285</v>
      </c>
      <c r="D143" s="222">
        <v>276754</v>
      </c>
    </row>
    <row r="144" spans="1:4" x14ac:dyDescent="0.2">
      <c r="A144" s="220" t="s">
        <v>430</v>
      </c>
      <c r="B144" s="220"/>
      <c r="C144" s="220" t="s">
        <v>431</v>
      </c>
      <c r="D144" s="221">
        <v>7392</v>
      </c>
    </row>
    <row r="145" spans="1:4" x14ac:dyDescent="0.2">
      <c r="A145" s="216" t="s">
        <v>430</v>
      </c>
      <c r="B145" s="216" t="s">
        <v>284</v>
      </c>
      <c r="C145" s="216" t="s">
        <v>285</v>
      </c>
      <c r="D145" s="222">
        <v>7392</v>
      </c>
    </row>
    <row r="146" spans="1:4" x14ac:dyDescent="0.2">
      <c r="A146" s="220" t="s">
        <v>432</v>
      </c>
      <c r="B146" s="220"/>
      <c r="C146" s="220" t="s">
        <v>433</v>
      </c>
      <c r="D146" s="221">
        <v>4163</v>
      </c>
    </row>
    <row r="147" spans="1:4" x14ac:dyDescent="0.2">
      <c r="A147" s="216" t="s">
        <v>432</v>
      </c>
      <c r="B147" s="216" t="s">
        <v>284</v>
      </c>
      <c r="C147" s="216" t="s">
        <v>285</v>
      </c>
      <c r="D147" s="222">
        <v>4163</v>
      </c>
    </row>
    <row r="148" spans="1:4" x14ac:dyDescent="0.2">
      <c r="A148" s="220" t="s">
        <v>434</v>
      </c>
      <c r="B148" s="220"/>
      <c r="C148" s="220" t="s">
        <v>435</v>
      </c>
      <c r="D148" s="221">
        <v>4800</v>
      </c>
    </row>
    <row r="149" spans="1:4" x14ac:dyDescent="0.2">
      <c r="A149" s="216" t="s">
        <v>434</v>
      </c>
      <c r="B149" s="216" t="s">
        <v>284</v>
      </c>
      <c r="C149" s="216" t="s">
        <v>285</v>
      </c>
      <c r="D149" s="222">
        <v>4800</v>
      </c>
    </row>
    <row r="150" spans="1:4" x14ac:dyDescent="0.2">
      <c r="A150" s="220" t="s">
        <v>436</v>
      </c>
      <c r="B150" s="220"/>
      <c r="C150" s="220" t="s">
        <v>437</v>
      </c>
      <c r="D150" s="221">
        <v>206116</v>
      </c>
    </row>
    <row r="151" spans="1:4" x14ac:dyDescent="0.2">
      <c r="A151" s="216" t="s">
        <v>436</v>
      </c>
      <c r="B151" s="216" t="s">
        <v>284</v>
      </c>
      <c r="C151" s="216" t="s">
        <v>285</v>
      </c>
      <c r="D151" s="222">
        <v>206116</v>
      </c>
    </row>
    <row r="152" spans="1:4" x14ac:dyDescent="0.2">
      <c r="A152" s="220" t="s">
        <v>438</v>
      </c>
      <c r="B152" s="220"/>
      <c r="C152" s="220" t="s">
        <v>439</v>
      </c>
      <c r="D152" s="221">
        <v>16496</v>
      </c>
    </row>
    <row r="153" spans="1:4" x14ac:dyDescent="0.2">
      <c r="A153" s="216" t="s">
        <v>438</v>
      </c>
      <c r="B153" s="216" t="s">
        <v>284</v>
      </c>
      <c r="C153" s="216" t="s">
        <v>285</v>
      </c>
      <c r="D153" s="222">
        <v>16496</v>
      </c>
    </row>
    <row r="154" spans="1:4" x14ac:dyDescent="0.2">
      <c r="A154" s="220" t="s">
        <v>440</v>
      </c>
      <c r="B154" s="220"/>
      <c r="C154" s="220" t="s">
        <v>441</v>
      </c>
      <c r="D154" s="221">
        <v>93432</v>
      </c>
    </row>
    <row r="155" spans="1:4" x14ac:dyDescent="0.2">
      <c r="A155" s="216" t="s">
        <v>440</v>
      </c>
      <c r="B155" s="216" t="s">
        <v>284</v>
      </c>
      <c r="C155" s="216" t="s">
        <v>285</v>
      </c>
      <c r="D155" s="222">
        <v>93432</v>
      </c>
    </row>
    <row r="156" spans="1:4" x14ac:dyDescent="0.2">
      <c r="A156" s="220" t="s">
        <v>442</v>
      </c>
      <c r="B156" s="220"/>
      <c r="C156" s="220" t="s">
        <v>443</v>
      </c>
      <c r="D156" s="221">
        <v>46966</v>
      </c>
    </row>
    <row r="157" spans="1:4" x14ac:dyDescent="0.2">
      <c r="A157" s="216" t="s">
        <v>442</v>
      </c>
      <c r="B157" s="216" t="s">
        <v>284</v>
      </c>
      <c r="C157" s="216" t="s">
        <v>285</v>
      </c>
      <c r="D157" s="222">
        <v>46966</v>
      </c>
    </row>
    <row r="158" spans="1:4" x14ac:dyDescent="0.2">
      <c r="A158" s="220" t="s">
        <v>444</v>
      </c>
      <c r="B158" s="220"/>
      <c r="C158" s="220" t="s">
        <v>445</v>
      </c>
      <c r="D158" s="221">
        <v>1562383</v>
      </c>
    </row>
    <row r="159" spans="1:4" x14ac:dyDescent="0.2">
      <c r="A159" s="220" t="s">
        <v>446</v>
      </c>
      <c r="B159" s="220"/>
      <c r="C159" s="220" t="s">
        <v>447</v>
      </c>
      <c r="D159" s="221">
        <v>42441</v>
      </c>
    </row>
    <row r="160" spans="1:4" x14ac:dyDescent="0.2">
      <c r="A160" s="216" t="s">
        <v>446</v>
      </c>
      <c r="B160" s="216" t="s">
        <v>284</v>
      </c>
      <c r="C160" s="216" t="s">
        <v>285</v>
      </c>
      <c r="D160" s="222">
        <v>42441</v>
      </c>
    </row>
    <row r="161" spans="1:4" x14ac:dyDescent="0.2">
      <c r="A161" s="220" t="s">
        <v>448</v>
      </c>
      <c r="B161" s="220"/>
      <c r="C161" s="220" t="s">
        <v>449</v>
      </c>
      <c r="D161" s="221">
        <v>20500</v>
      </c>
    </row>
    <row r="162" spans="1:4" x14ac:dyDescent="0.2">
      <c r="A162" s="216" t="s">
        <v>448</v>
      </c>
      <c r="B162" s="216" t="s">
        <v>290</v>
      </c>
      <c r="C162" s="216" t="s">
        <v>291</v>
      </c>
      <c r="D162" s="222">
        <v>17500</v>
      </c>
    </row>
    <row r="163" spans="1:4" x14ac:dyDescent="0.2">
      <c r="A163" s="216" t="s">
        <v>448</v>
      </c>
      <c r="B163" s="216" t="s">
        <v>284</v>
      </c>
      <c r="C163" s="216" t="s">
        <v>285</v>
      </c>
      <c r="D163" s="222">
        <v>3000</v>
      </c>
    </row>
    <row r="164" spans="1:4" x14ac:dyDescent="0.2">
      <c r="A164" s="220" t="s">
        <v>450</v>
      </c>
      <c r="B164" s="220"/>
      <c r="C164" s="220" t="s">
        <v>451</v>
      </c>
      <c r="D164" s="221">
        <v>25297</v>
      </c>
    </row>
    <row r="165" spans="1:4" x14ac:dyDescent="0.2">
      <c r="A165" s="216" t="s">
        <v>450</v>
      </c>
      <c r="B165" s="216" t="s">
        <v>290</v>
      </c>
      <c r="C165" s="216" t="s">
        <v>291</v>
      </c>
      <c r="D165" s="222">
        <v>21297</v>
      </c>
    </row>
    <row r="166" spans="1:4" x14ac:dyDescent="0.2">
      <c r="A166" s="216" t="s">
        <v>450</v>
      </c>
      <c r="B166" s="216" t="s">
        <v>284</v>
      </c>
      <c r="C166" s="216" t="s">
        <v>285</v>
      </c>
      <c r="D166" s="222">
        <v>4000</v>
      </c>
    </row>
    <row r="167" spans="1:4" x14ac:dyDescent="0.2">
      <c r="A167" s="220" t="s">
        <v>452</v>
      </c>
      <c r="B167" s="220"/>
      <c r="C167" s="220" t="s">
        <v>453</v>
      </c>
      <c r="D167" s="221">
        <v>24000</v>
      </c>
    </row>
    <row r="168" spans="1:4" x14ac:dyDescent="0.2">
      <c r="A168" s="216" t="s">
        <v>452</v>
      </c>
      <c r="B168" s="216" t="s">
        <v>290</v>
      </c>
      <c r="C168" s="216" t="s">
        <v>291</v>
      </c>
      <c r="D168" s="222">
        <v>24000</v>
      </c>
    </row>
    <row r="169" spans="1:4" x14ac:dyDescent="0.2">
      <c r="A169" s="220" t="s">
        <v>454</v>
      </c>
      <c r="B169" s="220"/>
      <c r="C169" s="220" t="s">
        <v>455</v>
      </c>
      <c r="D169" s="221">
        <v>200200</v>
      </c>
    </row>
    <row r="170" spans="1:4" x14ac:dyDescent="0.2">
      <c r="A170" s="216" t="s">
        <v>454</v>
      </c>
      <c r="B170" s="216" t="s">
        <v>284</v>
      </c>
      <c r="C170" s="216" t="s">
        <v>285</v>
      </c>
      <c r="D170" s="222">
        <v>200000</v>
      </c>
    </row>
    <row r="171" spans="1:4" x14ac:dyDescent="0.2">
      <c r="A171" s="216" t="s">
        <v>454</v>
      </c>
      <c r="B171" s="216" t="s">
        <v>292</v>
      </c>
      <c r="C171" s="216" t="s">
        <v>293</v>
      </c>
      <c r="D171" s="222">
        <v>200</v>
      </c>
    </row>
    <row r="172" spans="1:4" x14ac:dyDescent="0.2">
      <c r="A172" s="220" t="s">
        <v>456</v>
      </c>
      <c r="B172" s="220"/>
      <c r="C172" s="220" t="s">
        <v>457</v>
      </c>
      <c r="D172" s="221">
        <v>36984</v>
      </c>
    </row>
    <row r="173" spans="1:4" x14ac:dyDescent="0.2">
      <c r="A173" s="216" t="s">
        <v>456</v>
      </c>
      <c r="B173" s="216" t="s">
        <v>284</v>
      </c>
      <c r="C173" s="216" t="s">
        <v>285</v>
      </c>
      <c r="D173" s="222">
        <v>36984</v>
      </c>
    </row>
    <row r="174" spans="1:4" x14ac:dyDescent="0.2">
      <c r="A174" s="220" t="s">
        <v>458</v>
      </c>
      <c r="B174" s="220"/>
      <c r="C174" s="220" t="s">
        <v>459</v>
      </c>
      <c r="D174" s="221">
        <v>103372</v>
      </c>
    </row>
    <row r="175" spans="1:4" x14ac:dyDescent="0.2">
      <c r="A175" s="216" t="s">
        <v>458</v>
      </c>
      <c r="B175" s="216" t="s">
        <v>284</v>
      </c>
      <c r="C175" s="216" t="s">
        <v>285</v>
      </c>
      <c r="D175" s="222">
        <v>103372</v>
      </c>
    </row>
    <row r="176" spans="1:4" x14ac:dyDescent="0.2">
      <c r="A176" s="220" t="s">
        <v>460</v>
      </c>
      <c r="B176" s="220"/>
      <c r="C176" s="220" t="s">
        <v>461</v>
      </c>
      <c r="D176" s="221">
        <v>12500</v>
      </c>
    </row>
    <row r="177" spans="1:4" x14ac:dyDescent="0.2">
      <c r="A177" s="216" t="s">
        <v>460</v>
      </c>
      <c r="B177" s="216" t="s">
        <v>290</v>
      </c>
      <c r="C177" s="216" t="s">
        <v>291</v>
      </c>
      <c r="D177" s="222">
        <v>12500</v>
      </c>
    </row>
    <row r="178" spans="1:4" x14ac:dyDescent="0.2">
      <c r="A178" s="220" t="s">
        <v>462</v>
      </c>
      <c r="B178" s="220"/>
      <c r="C178" s="220" t="s">
        <v>463</v>
      </c>
      <c r="D178" s="221">
        <v>60146</v>
      </c>
    </row>
    <row r="179" spans="1:4" x14ac:dyDescent="0.2">
      <c r="A179" s="216" t="s">
        <v>462</v>
      </c>
      <c r="B179" s="216" t="s">
        <v>284</v>
      </c>
      <c r="C179" s="216" t="s">
        <v>285</v>
      </c>
      <c r="D179" s="222">
        <v>60146</v>
      </c>
    </row>
    <row r="180" spans="1:4" x14ac:dyDescent="0.2">
      <c r="A180" s="220" t="s">
        <v>464</v>
      </c>
      <c r="B180" s="220"/>
      <c r="C180" s="220" t="s">
        <v>465</v>
      </c>
      <c r="D180" s="221">
        <v>2802</v>
      </c>
    </row>
    <row r="181" spans="1:4" x14ac:dyDescent="0.2">
      <c r="A181" s="216" t="s">
        <v>464</v>
      </c>
      <c r="B181" s="216" t="s">
        <v>290</v>
      </c>
      <c r="C181" s="216" t="s">
        <v>291</v>
      </c>
      <c r="D181" s="222">
        <v>2060</v>
      </c>
    </row>
    <row r="182" spans="1:4" x14ac:dyDescent="0.2">
      <c r="A182" s="216" t="s">
        <v>464</v>
      </c>
      <c r="B182" s="216" t="s">
        <v>284</v>
      </c>
      <c r="C182" s="216" t="s">
        <v>285</v>
      </c>
      <c r="D182" s="222">
        <v>742</v>
      </c>
    </row>
    <row r="183" spans="1:4" x14ac:dyDescent="0.2">
      <c r="A183" s="220" t="s">
        <v>466</v>
      </c>
      <c r="B183" s="220"/>
      <c r="C183" s="220" t="s">
        <v>467</v>
      </c>
      <c r="D183" s="221">
        <v>5200</v>
      </c>
    </row>
    <row r="184" spans="1:4" x14ac:dyDescent="0.2">
      <c r="A184" s="216" t="s">
        <v>466</v>
      </c>
      <c r="B184" s="216" t="s">
        <v>284</v>
      </c>
      <c r="C184" s="216" t="s">
        <v>285</v>
      </c>
      <c r="D184" s="222">
        <v>5200</v>
      </c>
    </row>
    <row r="185" spans="1:4" x14ac:dyDescent="0.2">
      <c r="A185" s="220" t="s">
        <v>468</v>
      </c>
      <c r="B185" s="220"/>
      <c r="C185" s="220" t="s">
        <v>469</v>
      </c>
      <c r="D185" s="221">
        <v>6000</v>
      </c>
    </row>
    <row r="186" spans="1:4" x14ac:dyDescent="0.2">
      <c r="A186" s="216" t="s">
        <v>468</v>
      </c>
      <c r="B186" s="216" t="s">
        <v>290</v>
      </c>
      <c r="C186" s="216" t="s">
        <v>291</v>
      </c>
      <c r="D186" s="222">
        <v>6000</v>
      </c>
    </row>
    <row r="187" spans="1:4" x14ac:dyDescent="0.2">
      <c r="A187" s="220" t="s">
        <v>470</v>
      </c>
      <c r="B187" s="220"/>
      <c r="C187" s="220" t="s">
        <v>471</v>
      </c>
      <c r="D187" s="221">
        <v>37000</v>
      </c>
    </row>
    <row r="188" spans="1:4" x14ac:dyDescent="0.2">
      <c r="A188" s="216" t="s">
        <v>470</v>
      </c>
      <c r="B188" s="216" t="s">
        <v>290</v>
      </c>
      <c r="C188" s="216" t="s">
        <v>291</v>
      </c>
      <c r="D188" s="222">
        <v>37000</v>
      </c>
    </row>
    <row r="189" spans="1:4" x14ac:dyDescent="0.2">
      <c r="A189" s="220" t="s">
        <v>472</v>
      </c>
      <c r="B189" s="220"/>
      <c r="C189" s="220" t="s">
        <v>473</v>
      </c>
      <c r="D189" s="221">
        <v>6500</v>
      </c>
    </row>
    <row r="190" spans="1:4" x14ac:dyDescent="0.2">
      <c r="A190" s="216" t="s">
        <v>472</v>
      </c>
      <c r="B190" s="216" t="s">
        <v>290</v>
      </c>
      <c r="C190" s="216" t="s">
        <v>291</v>
      </c>
      <c r="D190" s="222">
        <v>6500</v>
      </c>
    </row>
    <row r="191" spans="1:4" x14ac:dyDescent="0.2">
      <c r="A191" s="220" t="s">
        <v>474</v>
      </c>
      <c r="B191" s="220"/>
      <c r="C191" s="220" t="s">
        <v>475</v>
      </c>
      <c r="D191" s="221">
        <v>16000</v>
      </c>
    </row>
    <row r="192" spans="1:4" x14ac:dyDescent="0.2">
      <c r="A192" s="216" t="s">
        <v>474</v>
      </c>
      <c r="B192" s="216" t="s">
        <v>290</v>
      </c>
      <c r="C192" s="216" t="s">
        <v>291</v>
      </c>
      <c r="D192" s="222">
        <v>16000</v>
      </c>
    </row>
    <row r="193" spans="1:4" x14ac:dyDescent="0.2">
      <c r="A193" s="220" t="s">
        <v>476</v>
      </c>
      <c r="B193" s="220"/>
      <c r="C193" s="220" t="s">
        <v>477</v>
      </c>
      <c r="D193" s="221">
        <v>45000</v>
      </c>
    </row>
    <row r="194" spans="1:4" x14ac:dyDescent="0.2">
      <c r="A194" s="216" t="s">
        <v>476</v>
      </c>
      <c r="B194" s="216" t="s">
        <v>290</v>
      </c>
      <c r="C194" s="216" t="s">
        <v>291</v>
      </c>
      <c r="D194" s="222">
        <v>45000</v>
      </c>
    </row>
    <row r="195" spans="1:4" x14ac:dyDescent="0.2">
      <c r="A195" s="220" t="s">
        <v>478</v>
      </c>
      <c r="B195" s="220"/>
      <c r="C195" s="220" t="s">
        <v>479</v>
      </c>
      <c r="D195" s="221">
        <v>13000</v>
      </c>
    </row>
    <row r="196" spans="1:4" x14ac:dyDescent="0.2">
      <c r="A196" s="216" t="s">
        <v>478</v>
      </c>
      <c r="B196" s="216" t="s">
        <v>290</v>
      </c>
      <c r="C196" s="216" t="s">
        <v>291</v>
      </c>
      <c r="D196" s="222">
        <v>13000</v>
      </c>
    </row>
    <row r="197" spans="1:4" x14ac:dyDescent="0.2">
      <c r="A197" s="220" t="s">
        <v>480</v>
      </c>
      <c r="B197" s="220"/>
      <c r="C197" s="220" t="s">
        <v>481</v>
      </c>
      <c r="D197" s="221">
        <v>58478</v>
      </c>
    </row>
    <row r="198" spans="1:4" x14ac:dyDescent="0.2">
      <c r="A198" s="216" t="s">
        <v>480</v>
      </c>
      <c r="B198" s="216" t="s">
        <v>284</v>
      </c>
      <c r="C198" s="216" t="s">
        <v>285</v>
      </c>
      <c r="D198" s="222">
        <v>58478</v>
      </c>
    </row>
    <row r="199" spans="1:4" x14ac:dyDescent="0.2">
      <c r="A199" s="220" t="s">
        <v>482</v>
      </c>
      <c r="B199" s="220"/>
      <c r="C199" s="220" t="s">
        <v>483</v>
      </c>
      <c r="D199" s="221">
        <v>1000</v>
      </c>
    </row>
    <row r="200" spans="1:4" x14ac:dyDescent="0.2">
      <c r="A200" s="216" t="s">
        <v>482</v>
      </c>
      <c r="B200" s="216" t="s">
        <v>284</v>
      </c>
      <c r="C200" s="216" t="s">
        <v>285</v>
      </c>
      <c r="D200" s="222">
        <v>1000</v>
      </c>
    </row>
    <row r="201" spans="1:4" x14ac:dyDescent="0.2">
      <c r="A201" s="220" t="s">
        <v>484</v>
      </c>
      <c r="B201" s="220"/>
      <c r="C201" s="220" t="s">
        <v>485</v>
      </c>
      <c r="D201" s="221">
        <v>44165</v>
      </c>
    </row>
    <row r="202" spans="1:4" x14ac:dyDescent="0.2">
      <c r="A202" s="216" t="s">
        <v>484</v>
      </c>
      <c r="B202" s="216" t="s">
        <v>284</v>
      </c>
      <c r="C202" s="216" t="s">
        <v>285</v>
      </c>
      <c r="D202" s="222">
        <v>44165</v>
      </c>
    </row>
    <row r="203" spans="1:4" x14ac:dyDescent="0.2">
      <c r="A203" s="220" t="s">
        <v>486</v>
      </c>
      <c r="B203" s="220"/>
      <c r="C203" s="220" t="s">
        <v>487</v>
      </c>
      <c r="D203" s="221">
        <v>70380</v>
      </c>
    </row>
    <row r="204" spans="1:4" x14ac:dyDescent="0.2">
      <c r="A204" s="216" t="s">
        <v>486</v>
      </c>
      <c r="B204" s="216" t="s">
        <v>290</v>
      </c>
      <c r="C204" s="216" t="s">
        <v>291</v>
      </c>
      <c r="D204" s="222">
        <v>59180</v>
      </c>
    </row>
    <row r="205" spans="1:4" x14ac:dyDescent="0.2">
      <c r="A205" s="216" t="s">
        <v>486</v>
      </c>
      <c r="B205" s="216" t="s">
        <v>284</v>
      </c>
      <c r="C205" s="216" t="s">
        <v>285</v>
      </c>
      <c r="D205" s="222">
        <v>11200</v>
      </c>
    </row>
    <row r="206" spans="1:4" x14ac:dyDescent="0.2">
      <c r="A206" s="220" t="s">
        <v>488</v>
      </c>
      <c r="B206" s="220"/>
      <c r="C206" s="220" t="s">
        <v>489</v>
      </c>
      <c r="D206" s="221">
        <v>307293</v>
      </c>
    </row>
    <row r="207" spans="1:4" x14ac:dyDescent="0.2">
      <c r="A207" s="216" t="s">
        <v>488</v>
      </c>
      <c r="B207" s="216" t="s">
        <v>290</v>
      </c>
      <c r="C207" s="216" t="s">
        <v>291</v>
      </c>
      <c r="D207" s="222">
        <v>302890</v>
      </c>
    </row>
    <row r="208" spans="1:4" x14ac:dyDescent="0.2">
      <c r="A208" s="216" t="s">
        <v>488</v>
      </c>
      <c r="B208" s="216" t="s">
        <v>284</v>
      </c>
      <c r="C208" s="216" t="s">
        <v>285</v>
      </c>
      <c r="D208" s="222">
        <v>4403</v>
      </c>
    </row>
    <row r="209" spans="1:4" x14ac:dyDescent="0.2">
      <c r="A209" s="220" t="s">
        <v>490</v>
      </c>
      <c r="B209" s="220"/>
      <c r="C209" s="220" t="s">
        <v>491</v>
      </c>
      <c r="D209" s="221">
        <v>98500</v>
      </c>
    </row>
    <row r="210" spans="1:4" x14ac:dyDescent="0.2">
      <c r="A210" s="216" t="s">
        <v>490</v>
      </c>
      <c r="B210" s="216" t="s">
        <v>290</v>
      </c>
      <c r="C210" s="216" t="s">
        <v>291</v>
      </c>
      <c r="D210" s="222">
        <v>98500</v>
      </c>
    </row>
    <row r="211" spans="1:4" x14ac:dyDescent="0.2">
      <c r="A211" s="220" t="s">
        <v>492</v>
      </c>
      <c r="B211" s="220"/>
      <c r="C211" s="220" t="s">
        <v>493</v>
      </c>
      <c r="D211" s="221">
        <v>9400</v>
      </c>
    </row>
    <row r="212" spans="1:4" x14ac:dyDescent="0.2">
      <c r="A212" s="216" t="s">
        <v>492</v>
      </c>
      <c r="B212" s="216" t="s">
        <v>290</v>
      </c>
      <c r="C212" s="216" t="s">
        <v>291</v>
      </c>
      <c r="D212" s="222">
        <v>9400</v>
      </c>
    </row>
    <row r="213" spans="1:4" x14ac:dyDescent="0.2">
      <c r="A213" s="220" t="s">
        <v>494</v>
      </c>
      <c r="B213" s="220"/>
      <c r="C213" s="220" t="s">
        <v>495</v>
      </c>
      <c r="D213" s="221">
        <v>4100</v>
      </c>
    </row>
    <row r="214" spans="1:4" x14ac:dyDescent="0.2">
      <c r="A214" s="216" t="s">
        <v>494</v>
      </c>
      <c r="B214" s="216" t="s">
        <v>290</v>
      </c>
      <c r="C214" s="216" t="s">
        <v>291</v>
      </c>
      <c r="D214" s="222">
        <v>4100</v>
      </c>
    </row>
    <row r="215" spans="1:4" x14ac:dyDescent="0.2">
      <c r="A215" s="220" t="s">
        <v>496</v>
      </c>
      <c r="B215" s="220"/>
      <c r="C215" s="220" t="s">
        <v>497</v>
      </c>
      <c r="D215" s="221">
        <v>2560</v>
      </c>
    </row>
    <row r="216" spans="1:4" x14ac:dyDescent="0.2">
      <c r="A216" s="216" t="s">
        <v>496</v>
      </c>
      <c r="B216" s="216" t="s">
        <v>290</v>
      </c>
      <c r="C216" s="216" t="s">
        <v>291</v>
      </c>
      <c r="D216" s="222">
        <v>2560</v>
      </c>
    </row>
    <row r="217" spans="1:4" x14ac:dyDescent="0.2">
      <c r="A217" s="220" t="s">
        <v>498</v>
      </c>
      <c r="B217" s="220"/>
      <c r="C217" s="220" t="s">
        <v>499</v>
      </c>
      <c r="D217" s="221">
        <v>4000</v>
      </c>
    </row>
    <row r="218" spans="1:4" x14ac:dyDescent="0.2">
      <c r="A218" s="216" t="s">
        <v>498</v>
      </c>
      <c r="B218" s="216" t="s">
        <v>284</v>
      </c>
      <c r="C218" s="216" t="s">
        <v>285</v>
      </c>
      <c r="D218" s="222">
        <v>4000</v>
      </c>
    </row>
    <row r="219" spans="1:4" x14ac:dyDescent="0.2">
      <c r="A219" s="220" t="s">
        <v>500</v>
      </c>
      <c r="B219" s="220"/>
      <c r="C219" s="220" t="s">
        <v>501</v>
      </c>
      <c r="D219" s="221">
        <v>170388</v>
      </c>
    </row>
    <row r="220" spans="1:4" x14ac:dyDescent="0.2">
      <c r="A220" s="216" t="s">
        <v>500</v>
      </c>
      <c r="B220" s="216" t="s">
        <v>284</v>
      </c>
      <c r="C220" s="216" t="s">
        <v>285</v>
      </c>
      <c r="D220" s="222">
        <v>170388</v>
      </c>
    </row>
    <row r="221" spans="1:4" x14ac:dyDescent="0.2">
      <c r="A221" s="220" t="s">
        <v>502</v>
      </c>
      <c r="B221" s="220"/>
      <c r="C221" s="220" t="s">
        <v>503</v>
      </c>
      <c r="D221" s="221">
        <v>130677</v>
      </c>
    </row>
    <row r="222" spans="1:4" x14ac:dyDescent="0.2">
      <c r="A222" s="216" t="s">
        <v>502</v>
      </c>
      <c r="B222" s="216" t="s">
        <v>284</v>
      </c>
      <c r="C222" s="216" t="s">
        <v>285</v>
      </c>
      <c r="D222" s="222">
        <v>130677</v>
      </c>
    </row>
    <row r="223" spans="1:4" x14ac:dyDescent="0.2">
      <c r="A223" s="220" t="s">
        <v>504</v>
      </c>
      <c r="B223" s="220"/>
      <c r="C223" s="220" t="s">
        <v>505</v>
      </c>
      <c r="D223" s="221">
        <v>4500</v>
      </c>
    </row>
    <row r="224" spans="1:4" x14ac:dyDescent="0.2">
      <c r="A224" s="216" t="s">
        <v>504</v>
      </c>
      <c r="B224" s="216" t="s">
        <v>284</v>
      </c>
      <c r="C224" s="216" t="s">
        <v>285</v>
      </c>
      <c r="D224" s="222">
        <v>4500</v>
      </c>
    </row>
  </sheetData>
  <autoFilter ref="A5:D224"/>
  <phoneticPr fontId="14" type="noConversion"/>
  <pageMargins left="0.74803149606299213" right="0.74803149606299213" top="0.82" bottom="0.43" header="0.27" footer="0.17"/>
  <pageSetup paperSize="9" orientation="portrait" r:id="rId1"/>
  <headerFooter alignWithMargins="0">
    <oddFooter>&amp;R&amp;P/&amp;N</oddFooter>
  </headerFooter>
  <rowBreaks count="4" manualBreakCount="4">
    <brk id="51" max="16383" man="1"/>
    <brk id="102" max="16383" man="1"/>
    <brk id="149" max="16383" man="1"/>
    <brk id="2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2</vt:i4>
      </vt:variant>
    </vt:vector>
  </HeadingPairs>
  <TitlesOfParts>
    <vt:vector size="5" baseType="lpstr">
      <vt:lpstr>aruandevormil 2015-2017</vt:lpstr>
      <vt:lpstr>lisa 1</vt:lpstr>
      <vt:lpstr>lisa 2</vt:lpstr>
      <vt:lpstr>'aruandevormil 2015-2017'!Prinditiitlid</vt:lpstr>
      <vt:lpstr>'lisa 2'!Prinditiitlid</vt:lpstr>
    </vt:vector>
  </TitlesOfParts>
  <Company>Rahandusministeerium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kerstis</dc:creator>
  <cp:lastModifiedBy>Lii</cp:lastModifiedBy>
  <cp:lastPrinted>2016-10-17T14:20:32Z</cp:lastPrinted>
  <dcterms:created xsi:type="dcterms:W3CDTF">2011-11-11T10:25:57Z</dcterms:created>
  <dcterms:modified xsi:type="dcterms:W3CDTF">2016-10-21T11:06:10Z</dcterms:modified>
</cp:coreProperties>
</file>